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4/Febrer-abril/"/>
    </mc:Choice>
  </mc:AlternateContent>
  <xr:revisionPtr revIDLastSave="67" documentId="11_0C09156B697B4592D68F0C1D398B79E9FE3E42E1" xr6:coauthVersionLast="47" xr6:coauthVersionMax="47" xr10:uidLastSave="{6516120F-2952-4CAB-B3FA-AB0D4734907F}"/>
  <bookViews>
    <workbookView xWindow="-120" yWindow="-120" windowWidth="29040" windowHeight="15840" xr2:uid="{00000000-000D-0000-FFFF-FFFF00000000}"/>
  </bookViews>
  <sheets>
    <sheet name="TOTAL IERMB" sheetId="2" r:id="rId1"/>
  </sheets>
  <definedNames>
    <definedName name="Print_Area" localSheetId="0">'TOTAL IERMB'!$A$1:$O$43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C35" i="2" l="1"/>
  <c r="O26" i="2"/>
  <c r="O25" i="2"/>
  <c r="O24" i="2"/>
  <c r="O23" i="2"/>
  <c r="O22" i="2"/>
  <c r="O21" i="2"/>
  <c r="N20" i="2"/>
  <c r="M20" i="2"/>
  <c r="L20" i="2"/>
  <c r="K20" i="2"/>
  <c r="J20" i="2"/>
  <c r="J31" i="2" s="1"/>
  <c r="I20" i="2"/>
  <c r="H20" i="2"/>
  <c r="G20" i="2"/>
  <c r="F20" i="2"/>
  <c r="E20" i="2"/>
  <c r="D20" i="2"/>
  <c r="C20" i="2"/>
  <c r="O17" i="2"/>
  <c r="O16" i="2"/>
  <c r="O15" i="2"/>
  <c r="O14" i="2"/>
  <c r="O13" i="2"/>
  <c r="O12" i="2"/>
  <c r="O11" i="2"/>
  <c r="N10" i="2"/>
  <c r="M10" i="2"/>
  <c r="L10" i="2"/>
  <c r="K10" i="2"/>
  <c r="I10" i="2"/>
  <c r="H10" i="2"/>
  <c r="G10" i="2"/>
  <c r="G31" i="2" s="1"/>
  <c r="F10" i="2"/>
  <c r="E10" i="2"/>
  <c r="E31" i="2" s="1"/>
  <c r="D10" i="2"/>
  <c r="D31" i="2" s="1"/>
  <c r="C10" i="2"/>
  <c r="H31" i="2" l="1"/>
  <c r="F31" i="2"/>
  <c r="C31" i="2"/>
  <c r="C36" i="2" s="1"/>
  <c r="M31" i="2"/>
  <c r="L31" i="2"/>
  <c r="N31" i="2"/>
  <c r="K31" i="2"/>
  <c r="O10" i="2"/>
  <c r="I31" i="2"/>
  <c r="E37" i="2"/>
  <c r="O20" i="2"/>
  <c r="J37" i="2"/>
  <c r="O31" i="2" l="1"/>
  <c r="C37" i="2"/>
  <c r="C38" i="2" s="1"/>
  <c r="C32" i="2"/>
  <c r="D32" i="2" s="1"/>
  <c r="D9" i="2" l="1"/>
  <c r="E9" i="2"/>
  <c r="E32" i="2"/>
  <c r="C39" i="2"/>
  <c r="D35" i="2"/>
  <c r="D37" i="2" l="1"/>
  <c r="D36" i="2"/>
  <c r="F32" i="2"/>
  <c r="F9" i="2"/>
  <c r="D38" i="2" l="1"/>
  <c r="E35" i="2" s="1"/>
  <c r="E36" i="2"/>
  <c r="D39" i="2"/>
  <c r="G32" i="2"/>
  <c r="G9" i="2"/>
  <c r="E38" i="2" l="1"/>
  <c r="F35" i="2" s="1"/>
  <c r="F36" i="2" s="1"/>
  <c r="E39" i="2"/>
  <c r="H32" i="2"/>
  <c r="H9" i="2"/>
  <c r="G36" i="2"/>
  <c r="F37" i="2" l="1"/>
  <c r="F38" i="2" s="1"/>
  <c r="G35" i="2" s="1"/>
  <c r="H37" i="2"/>
  <c r="I32" i="2"/>
  <c r="I9" i="2"/>
  <c r="F39" i="2" l="1"/>
  <c r="I36" i="2"/>
  <c r="J32" i="2"/>
  <c r="J9" i="2"/>
  <c r="G37" i="2" l="1"/>
  <c r="G38" i="2" s="1"/>
  <c r="H35" i="2" s="1"/>
  <c r="K9" i="2"/>
  <c r="K32" i="2"/>
  <c r="G39" i="2" l="1"/>
  <c r="H36" i="2"/>
  <c r="H38" i="2" s="1"/>
  <c r="I35" i="2" s="1"/>
  <c r="J36" i="2"/>
  <c r="L32" i="2"/>
  <c r="L9" i="2"/>
  <c r="K36" i="2"/>
  <c r="H39" i="2" l="1"/>
  <c r="I37" i="2" s="1"/>
  <c r="I39" i="2" s="1"/>
  <c r="J39" i="2" s="1"/>
  <c r="K37" i="2" s="1"/>
  <c r="M9" i="2"/>
  <c r="M32" i="2"/>
  <c r="I38" i="2" l="1"/>
  <c r="J35" i="2" s="1"/>
  <c r="J38" i="2" s="1"/>
  <c r="K35" i="2" s="1"/>
  <c r="K38" i="2" s="1"/>
  <c r="L35" i="2" s="1"/>
  <c r="K39" i="2"/>
  <c r="L37" i="2" s="1"/>
  <c r="L36" i="2"/>
  <c r="N32" i="2"/>
  <c r="N9" i="2"/>
  <c r="L38" i="2" l="1"/>
  <c r="M35" i="2" s="1"/>
  <c r="M36" i="2"/>
  <c r="L39" i="2"/>
  <c r="M37" i="2" s="1"/>
  <c r="M38" i="2" l="1"/>
  <c r="N35" i="2" s="1"/>
  <c r="N36" i="2" s="1"/>
  <c r="O36" i="2" s="1"/>
  <c r="M39" i="2"/>
  <c r="N37" i="2" s="1"/>
  <c r="O37" i="2" s="1"/>
  <c r="N39" i="2" l="1"/>
  <c r="N38" i="2"/>
  <c r="O38" i="2" s="1"/>
</calcChain>
</file>

<file path=xl/sharedStrings.xml><?xml version="1.0" encoding="utf-8"?>
<sst xmlns="http://schemas.openxmlformats.org/spreadsheetml/2006/main" count="41" uniqueCount="41">
  <si>
    <t>INSTITUT D'ESTUDIS REGIONALS I METROPOLITANS DE BARCELONA</t>
  </si>
  <si>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</si>
  <si>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</si>
  <si>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</si>
  <si>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</si>
  <si>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</si>
  <si>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</si>
  <si>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</si>
  <si>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</si>
  <si>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</si>
  <si>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</si>
  <si>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</si>
  <si>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</si>
  <si>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</si>
  <si>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TOTALS</t>
  </si>
  <si>
    <t>Saldo inicial caixa</t>
  </si>
  <si>
    <t>Total Cobraments</t>
  </si>
  <si>
    <t>Cap. 3 Altres ingressos</t>
  </si>
  <si>
    <t>Cap. 4. Ajuntament de BCN</t>
  </si>
  <si>
    <t>Cap. 4. Àrea Metropolitana BCN</t>
  </si>
  <si>
    <t>Cap. 4. Diputació Barcelona</t>
  </si>
  <si>
    <t>Cap. 4. Generalitat Catalunya</t>
  </si>
  <si>
    <t>Cap. 4. Universitat Aut. BCN</t>
  </si>
  <si>
    <t xml:space="preserve">Altres ens </t>
  </si>
  <si>
    <t>Total Pagaments</t>
  </si>
  <si>
    <t>Cap. 1. Despeses de personal</t>
  </si>
  <si>
    <t>Cap. 2. Despeses d'explotació</t>
  </si>
  <si>
    <t>Cap. 3. Despeses financeres</t>
  </si>
  <si>
    <t>Cap. 4. Transferències corrents</t>
  </si>
  <si>
    <t>Cap. 6. Inversions reals</t>
  </si>
  <si>
    <t>Conceptes no pressupostaris</t>
  </si>
  <si>
    <t>Saldo final mensual</t>
  </si>
  <si>
    <t>Saldo mensual acumulat</t>
  </si>
  <si>
    <t>Import pòlissa sol·licitada</t>
  </si>
  <si>
    <t>Saldo disponible pòlissa inici mes</t>
  </si>
  <si>
    <t>Disposicions pòlissa</t>
  </si>
  <si>
    <t>Amortització pòlissa</t>
  </si>
  <si>
    <t>Saldo disponible pòlissa final mes</t>
  </si>
  <si>
    <t>Saldo disposat acumulat</t>
  </si>
  <si>
    <t xml:space="preserve">Data </t>
  </si>
  <si>
    <t>PRESSUPOST ANUAL DE TRESORERIA PER A L'EXERCICI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</si>
</sst>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_-* #,##0\ _€_-;\-* #,##0\ _€_-;_-* &quot;-&quot;\ _€_-;_-@_-"/>
    <numFmt numFmtId="166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Open Sans"/>
      <family val="2"/>
    </font>
    <font>
      <b/>
      <u/>
      <sz val="14"/>
      <color theme="1"/>
      <name val="Open Sans"/>
      <family val="2"/>
    </font>
    <font>
      <b/>
      <sz val="7"/>
      <color indexed="8"/>
      <name val="Open Sans"/>
      <family val="2"/>
    </font>
    <font>
      <sz val="7"/>
      <color indexed="8"/>
      <name val="Open Sans"/>
      <family val="2"/>
    </font>
    <font>
      <sz val="8"/>
      <color indexed="8"/>
      <name val="Open Sans"/>
      <family val="2"/>
    </font>
    <font>
      <sz val="8"/>
      <name val="Open Sans"/>
      <family val="2"/>
    </font>
    <font>
      <b/>
      <sz val="8"/>
      <color indexed="8"/>
      <name val="Open Sans"/>
      <family val="2"/>
    </font>
    <font>
      <sz val="8"/>
      <color rgb="FFFF0000"/>
      <name val="Open Sans"/>
      <family val="2"/>
    </font>
    <font>
      <b/>
      <sz val="9"/>
      <color indexed="8"/>
      <name val="Open Sans"/>
      <family val="2"/>
    </font>
    <font>
      <b/>
      <sz val="9"/>
      <color indexed="10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90">
    <xf numFmtId="0" fontId="0" fillId="0" borderId="0" xfId="0"/>
    <xf numFmtId="4" fontId="0" fillId="0" borderId="0" xfId="0" applyNumberFormat="1"/>
    <xf numFmtId="4" fontId="3" fillId="3" borderId="0" xfId="0" applyNumberFormat="1" applyFont="1" applyFill="1"/>
    <xf numFmtId="4" fontId="0" fillId="3" borderId="0" xfId="0" applyNumberFormat="1" applyFill="1"/>
    <xf numFmtId="0" fontId="4" fillId="0" borderId="0" xfId="0" applyFont="1"/>
    <xf numFmtId="0" fontId="1" fillId="0" borderId="0" xfId="0" applyFont="1"/>
    <xf numFmtId="4" fontId="6" fillId="2" borderId="1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 applyProtection="1">
      <alignment horizontal="center"/>
      <protection locked="0"/>
    </xf>
    <xf numFmtId="4" fontId="6" fillId="2" borderId="3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4" fontId="8" fillId="4" borderId="4" xfId="0" applyNumberFormat="1" applyFont="1" applyFill="1" applyBorder="1" applyAlignment="1">
      <alignment horizontal="left"/>
    </xf>
    <xf numFmtId="164" fontId="9" fillId="0" borderId="3" xfId="0" applyNumberFormat="1" applyFont="1" applyBorder="1"/>
    <xf numFmtId="4" fontId="8" fillId="4" borderId="5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>
      <alignment horizontal="left"/>
    </xf>
    <xf numFmtId="4" fontId="10" fillId="4" borderId="6" xfId="1" applyNumberFormat="1" applyFont="1" applyFill="1" applyBorder="1" applyAlignment="1">
      <alignment horizontal="right"/>
    </xf>
    <xf numFmtId="4" fontId="10" fillId="5" borderId="7" xfId="1" applyNumberFormat="1" applyFont="1" applyFill="1" applyBorder="1" applyAlignment="1">
      <alignment horizontal="right"/>
    </xf>
    <xf numFmtId="4" fontId="8" fillId="0" borderId="8" xfId="0" applyNumberFormat="1" applyFont="1" applyBorder="1" applyAlignment="1" applyProtection="1">
      <alignment horizontal="left"/>
      <protection locked="0"/>
    </xf>
    <xf numFmtId="4" fontId="8" fillId="0" borderId="9" xfId="1" applyNumberFormat="1" applyFont="1" applyFill="1" applyBorder="1" applyAlignment="1" applyProtection="1">
      <alignment horizontal="right"/>
      <protection locked="0"/>
    </xf>
    <xf numFmtId="4" fontId="8" fillId="0" borderId="10" xfId="1" applyNumberFormat="1" applyFont="1" applyFill="1" applyBorder="1" applyAlignment="1" applyProtection="1">
      <alignment horizontal="right"/>
      <protection locked="0"/>
    </xf>
    <xf numFmtId="4" fontId="9" fillId="0" borderId="10" xfId="1" applyNumberFormat="1" applyFont="1" applyFill="1" applyBorder="1" applyAlignment="1" applyProtection="1">
      <alignment horizontal="right"/>
      <protection locked="0"/>
    </xf>
    <xf numFmtId="4" fontId="9" fillId="0" borderId="11" xfId="1" applyNumberFormat="1" applyFont="1" applyFill="1" applyBorder="1" applyAlignment="1" applyProtection="1">
      <alignment horizontal="right"/>
      <protection locked="0"/>
    </xf>
    <xf numFmtId="4" fontId="8" fillId="3" borderId="12" xfId="1" applyNumberFormat="1" applyFont="1" applyFill="1" applyBorder="1" applyAlignment="1">
      <alignment horizontal="right"/>
    </xf>
    <xf numFmtId="4" fontId="8" fillId="0" borderId="13" xfId="0" applyNumberFormat="1" applyFont="1" applyBorder="1" applyAlignment="1" applyProtection="1">
      <alignment horizontal="left"/>
      <protection locked="0"/>
    </xf>
    <xf numFmtId="4" fontId="11" fillId="0" borderId="10" xfId="1" applyNumberFormat="1" applyFont="1" applyFill="1" applyBorder="1" applyAlignment="1" applyProtection="1">
      <alignment horizontal="right"/>
      <protection locked="0"/>
    </xf>
    <xf numFmtId="4" fontId="11" fillId="0" borderId="11" xfId="1" applyNumberFormat="1" applyFont="1" applyFill="1" applyBorder="1" applyAlignment="1" applyProtection="1">
      <alignment horizontal="right"/>
      <protection locked="0"/>
    </xf>
    <xf numFmtId="4" fontId="8" fillId="0" borderId="14" xfId="0" applyNumberFormat="1" applyFont="1" applyBorder="1" applyAlignment="1" applyProtection="1">
      <alignment horizontal="left"/>
      <protection locked="0"/>
    </xf>
    <xf numFmtId="4" fontId="8" fillId="0" borderId="15" xfId="1" applyNumberFormat="1" applyFont="1" applyFill="1" applyBorder="1" applyAlignment="1" applyProtection="1">
      <alignment horizontal="right"/>
      <protection locked="0"/>
    </xf>
    <xf numFmtId="4" fontId="8" fillId="0" borderId="16" xfId="1" applyNumberFormat="1" applyFont="1" applyFill="1" applyBorder="1" applyAlignment="1" applyProtection="1">
      <alignment horizontal="right"/>
      <protection locked="0"/>
    </xf>
    <xf numFmtId="4" fontId="8" fillId="0" borderId="17" xfId="1" applyNumberFormat="1" applyFont="1" applyFill="1" applyBorder="1" applyAlignment="1" applyProtection="1">
      <alignment horizontal="right"/>
      <protection locked="0"/>
    </xf>
    <xf numFmtId="4" fontId="8" fillId="3" borderId="18" xfId="1" applyNumberFormat="1" applyFont="1" applyFill="1" applyBorder="1" applyAlignment="1">
      <alignment horizontal="right"/>
    </xf>
    <xf numFmtId="4" fontId="10" fillId="4" borderId="1" xfId="1" applyNumberFormat="1" applyFont="1" applyFill="1" applyBorder="1" applyAlignment="1">
      <alignment horizontal="right"/>
    </xf>
    <xf numFmtId="4" fontId="10" fillId="4" borderId="2" xfId="1" applyNumberFormat="1" applyFont="1" applyFill="1" applyBorder="1" applyAlignment="1">
      <alignment horizontal="right"/>
    </xf>
    <xf numFmtId="4" fontId="10" fillId="4" borderId="19" xfId="1" applyNumberFormat="1" applyFont="1" applyFill="1" applyBorder="1" applyAlignment="1">
      <alignment horizontal="right"/>
    </xf>
    <xf numFmtId="4" fontId="8" fillId="0" borderId="13" xfId="1" applyNumberFormat="1" applyFont="1" applyFill="1" applyBorder="1" applyAlignment="1" applyProtection="1">
      <alignment horizontal="right"/>
      <protection locked="0"/>
    </xf>
    <xf numFmtId="4" fontId="8" fillId="0" borderId="20" xfId="1" applyNumberFormat="1" applyFont="1" applyFill="1" applyBorder="1" applyAlignment="1" applyProtection="1">
      <alignment horizontal="right"/>
      <protection locked="0"/>
    </xf>
    <xf numFmtId="4" fontId="9" fillId="0" borderId="20" xfId="1" applyNumberFormat="1" applyFont="1" applyFill="1" applyBorder="1" applyAlignment="1" applyProtection="1">
      <alignment horizontal="right"/>
      <protection locked="0"/>
    </xf>
    <xf numFmtId="4" fontId="9" fillId="0" borderId="21" xfId="1" applyNumberFormat="1" applyFont="1" applyFill="1" applyBorder="1" applyAlignment="1" applyProtection="1">
      <alignment horizontal="right"/>
      <protection locked="0"/>
    </xf>
    <xf numFmtId="4" fontId="8" fillId="3" borderId="22" xfId="1" applyNumberFormat="1" applyFont="1" applyFill="1" applyBorder="1" applyAlignment="1">
      <alignment horizontal="right"/>
    </xf>
    <xf numFmtId="4" fontId="8" fillId="0" borderId="23" xfId="1" applyNumberFormat="1" applyFont="1" applyFill="1" applyBorder="1" applyAlignment="1" applyProtection="1">
      <alignment horizontal="right"/>
      <protection locked="0"/>
    </xf>
    <xf numFmtId="4" fontId="9" fillId="0" borderId="24" xfId="1" applyNumberFormat="1" applyFont="1" applyFill="1" applyBorder="1" applyAlignment="1" applyProtection="1">
      <alignment horizontal="right"/>
      <protection locked="0"/>
    </xf>
    <xf numFmtId="4" fontId="8" fillId="0" borderId="25" xfId="1" applyNumberFormat="1" applyFont="1" applyFill="1" applyBorder="1" applyAlignment="1" applyProtection="1">
      <alignment horizontal="right"/>
      <protection locked="0"/>
    </xf>
    <xf numFmtId="4" fontId="11" fillId="0" borderId="25" xfId="1" applyNumberFormat="1" applyFont="1" applyFill="1" applyBorder="1" applyAlignment="1" applyProtection="1">
      <alignment horizontal="right"/>
      <protection locked="0"/>
    </xf>
    <xf numFmtId="4" fontId="11" fillId="0" borderId="24" xfId="1" applyNumberFormat="1" applyFont="1" applyFill="1" applyBorder="1" applyAlignment="1" applyProtection="1">
      <alignment horizontal="right"/>
      <protection locked="0"/>
    </xf>
    <xf numFmtId="4" fontId="8" fillId="0" borderId="26" xfId="0" applyNumberFormat="1" applyFont="1" applyBorder="1" applyAlignment="1" applyProtection="1">
      <alignment horizontal="left"/>
      <protection locked="0"/>
    </xf>
    <xf numFmtId="4" fontId="8" fillId="0" borderId="14" xfId="1" applyNumberFormat="1" applyFont="1" applyFill="1" applyBorder="1" applyAlignment="1" applyProtection="1">
      <alignment horizontal="right"/>
      <protection locked="0"/>
    </xf>
    <xf numFmtId="4" fontId="8" fillId="0" borderId="27" xfId="1" applyNumberFormat="1" applyFont="1" applyFill="1" applyBorder="1" applyAlignment="1" applyProtection="1">
      <alignment horizontal="right"/>
      <protection locked="0"/>
    </xf>
    <xf numFmtId="4" fontId="8" fillId="3" borderId="26" xfId="1" applyNumberFormat="1" applyFont="1" applyFill="1" applyBorder="1" applyAlignment="1">
      <alignment horizontal="right"/>
    </xf>
    <xf numFmtId="4" fontId="8" fillId="5" borderId="28" xfId="0" applyNumberFormat="1" applyFont="1" applyFill="1" applyBorder="1" applyAlignment="1">
      <alignment horizontal="left"/>
    </xf>
    <xf numFmtId="4" fontId="10" fillId="5" borderId="29" xfId="1" applyNumberFormat="1" applyFont="1" applyFill="1" applyBorder="1" applyAlignment="1">
      <alignment horizontal="right"/>
    </xf>
    <xf numFmtId="4" fontId="10" fillId="5" borderId="25" xfId="1" applyNumberFormat="1" applyFont="1" applyFill="1" applyBorder="1" applyAlignment="1">
      <alignment horizontal="right"/>
    </xf>
    <xf numFmtId="4" fontId="10" fillId="5" borderId="30" xfId="1" applyNumberFormat="1" applyFont="1" applyFill="1" applyBorder="1" applyAlignment="1">
      <alignment horizontal="right"/>
    </xf>
    <xf numFmtId="4" fontId="10" fillId="5" borderId="3" xfId="1" applyNumberFormat="1" applyFont="1" applyFill="1" applyBorder="1" applyAlignment="1">
      <alignment horizontal="right"/>
    </xf>
    <xf numFmtId="4" fontId="8" fillId="5" borderId="26" xfId="0" applyNumberFormat="1" applyFont="1" applyFill="1" applyBorder="1" applyAlignment="1">
      <alignment horizontal="left" wrapText="1"/>
    </xf>
    <xf numFmtId="4" fontId="10" fillId="5" borderId="15" xfId="1" applyNumberFormat="1" applyFont="1" applyFill="1" applyBorder="1" applyAlignment="1">
      <alignment horizontal="right"/>
    </xf>
    <xf numFmtId="4" fontId="10" fillId="5" borderId="16" xfId="1" applyNumberFormat="1" applyFont="1" applyFill="1" applyBorder="1" applyAlignment="1">
      <alignment horizontal="right"/>
    </xf>
    <xf numFmtId="4" fontId="10" fillId="3" borderId="0" xfId="1" applyNumberFormat="1" applyFont="1" applyFill="1" applyBorder="1" applyAlignment="1">
      <alignment horizontal="right"/>
    </xf>
    <xf numFmtId="4" fontId="12" fillId="6" borderId="3" xfId="0" applyNumberFormat="1" applyFont="1" applyFill="1" applyBorder="1" applyAlignment="1">
      <alignment horizontal="left" wrapText="1"/>
    </xf>
    <xf numFmtId="4" fontId="10" fillId="0" borderId="3" xfId="1" applyNumberFormat="1" applyFont="1" applyFill="1" applyBorder="1" applyAlignment="1" applyProtection="1">
      <alignment horizontal="right"/>
      <protection locked="0"/>
    </xf>
    <xf numFmtId="4" fontId="10" fillId="0" borderId="31" xfId="1" applyNumberFormat="1" applyFont="1" applyFill="1" applyBorder="1" applyAlignment="1">
      <alignment horizontal="right"/>
    </xf>
    <xf numFmtId="4" fontId="10" fillId="0" borderId="32" xfId="1" applyNumberFormat="1" applyFont="1" applyFill="1" applyBorder="1" applyAlignment="1">
      <alignment horizontal="right"/>
    </xf>
    <xf numFmtId="4" fontId="10" fillId="0" borderId="33" xfId="1" applyNumberFormat="1" applyFont="1" applyFill="1" applyBorder="1" applyAlignment="1">
      <alignment horizontal="right"/>
    </xf>
    <xf numFmtId="4" fontId="10" fillId="7" borderId="3" xfId="0" applyNumberFormat="1" applyFont="1" applyFill="1" applyBorder="1" applyAlignment="1">
      <alignment horizontal="left" wrapText="1"/>
    </xf>
    <xf numFmtId="4" fontId="8" fillId="7" borderId="1" xfId="1" applyNumberFormat="1" applyFont="1" applyFill="1" applyBorder="1" applyAlignment="1">
      <alignment horizontal="right"/>
    </xf>
    <xf numFmtId="4" fontId="8" fillId="7" borderId="2" xfId="1" applyNumberFormat="1" applyFont="1" applyFill="1" applyBorder="1" applyAlignment="1">
      <alignment horizontal="right"/>
    </xf>
    <xf numFmtId="4" fontId="8" fillId="7" borderId="19" xfId="1" applyNumberFormat="1" applyFont="1" applyFill="1" applyBorder="1" applyAlignment="1">
      <alignment horizontal="right"/>
    </xf>
    <xf numFmtId="4" fontId="8" fillId="3" borderId="0" xfId="1" applyNumberFormat="1" applyFont="1" applyFill="1" applyBorder="1" applyAlignment="1">
      <alignment horizontal="right"/>
    </xf>
    <xf numFmtId="4" fontId="8" fillId="8" borderId="28" xfId="0" applyNumberFormat="1" applyFont="1" applyFill="1" applyBorder="1" applyAlignment="1">
      <alignment horizontal="left"/>
    </xf>
    <xf numFmtId="4" fontId="8" fillId="8" borderId="34" xfId="1" applyNumberFormat="1" applyFont="1" applyFill="1" applyBorder="1" applyAlignment="1">
      <alignment horizontal="right"/>
    </xf>
    <xf numFmtId="4" fontId="8" fillId="8" borderId="20" xfId="1" applyNumberFormat="1" applyFont="1" applyFill="1" applyBorder="1" applyAlignment="1">
      <alignment horizontal="right"/>
    </xf>
    <xf numFmtId="4" fontId="8" fillId="8" borderId="21" xfId="1" applyNumberFormat="1" applyFont="1" applyFill="1" applyBorder="1" applyAlignment="1">
      <alignment horizontal="right"/>
    </xf>
    <xf numFmtId="4" fontId="8" fillId="8" borderId="35" xfId="1" applyNumberFormat="1" applyFont="1" applyFill="1" applyBorder="1" applyAlignment="1">
      <alignment horizontal="right"/>
    </xf>
    <xf numFmtId="4" fontId="8" fillId="8" borderId="26" xfId="0" applyNumberFormat="1" applyFont="1" applyFill="1" applyBorder="1" applyAlignment="1">
      <alignment horizontal="left"/>
    </xf>
    <xf numFmtId="4" fontId="8" fillId="8" borderId="15" xfId="1" applyNumberFormat="1" applyFont="1" applyFill="1" applyBorder="1" applyAlignment="1">
      <alignment horizontal="right"/>
    </xf>
    <xf numFmtId="4" fontId="8" fillId="8" borderId="16" xfId="1" applyNumberFormat="1" applyFont="1" applyFill="1" applyBorder="1" applyAlignment="1">
      <alignment horizontal="right"/>
    </xf>
    <xf numFmtId="4" fontId="8" fillId="8" borderId="17" xfId="1" applyNumberFormat="1" applyFont="1" applyFill="1" applyBorder="1" applyAlignment="1">
      <alignment horizontal="right"/>
    </xf>
    <xf numFmtId="4" fontId="8" fillId="8" borderId="36" xfId="1" applyNumberFormat="1" applyFont="1" applyFill="1" applyBorder="1" applyAlignment="1">
      <alignment horizontal="right"/>
    </xf>
    <xf numFmtId="4" fontId="10" fillId="9" borderId="28" xfId="0" applyNumberFormat="1" applyFont="1" applyFill="1" applyBorder="1" applyAlignment="1">
      <alignment horizontal="left" wrapText="1"/>
    </xf>
    <xf numFmtId="4" fontId="10" fillId="9" borderId="34" xfId="1" applyNumberFormat="1" applyFont="1" applyFill="1" applyBorder="1" applyAlignment="1">
      <alignment horizontal="right"/>
    </xf>
    <xf numFmtId="4" fontId="10" fillId="9" borderId="20" xfId="1" applyNumberFormat="1" applyFont="1" applyFill="1" applyBorder="1" applyAlignment="1">
      <alignment horizontal="right"/>
    </xf>
    <xf numFmtId="4" fontId="10" fillId="9" borderId="21" xfId="1" applyNumberFormat="1" applyFont="1" applyFill="1" applyBorder="1" applyAlignment="1">
      <alignment horizontal="right"/>
    </xf>
    <xf numFmtId="4" fontId="13" fillId="9" borderId="37" xfId="1" applyNumberFormat="1" applyFont="1" applyFill="1" applyBorder="1" applyAlignment="1">
      <alignment horizontal="right"/>
    </xf>
    <xf numFmtId="4" fontId="10" fillId="9" borderId="26" xfId="0" applyNumberFormat="1" applyFont="1" applyFill="1" applyBorder="1" applyAlignment="1">
      <alignment horizontal="left" wrapText="1"/>
    </xf>
    <xf numFmtId="4" fontId="8" fillId="9" borderId="15" xfId="1" applyNumberFormat="1" applyFont="1" applyFill="1" applyBorder="1" applyAlignment="1">
      <alignment horizontal="right"/>
    </xf>
    <xf numFmtId="4" fontId="8" fillId="9" borderId="16" xfId="1" applyNumberFormat="1" applyFont="1" applyFill="1" applyBorder="1" applyAlignment="1">
      <alignment horizontal="right"/>
    </xf>
    <xf numFmtId="4" fontId="8" fillId="9" borderId="17" xfId="1" applyNumberFormat="1" applyFont="1" applyFill="1" applyBorder="1" applyAlignment="1">
      <alignment horizontal="right"/>
    </xf>
    <xf numFmtId="4" fontId="14" fillId="3" borderId="0" xfId="0" applyNumberFormat="1" applyFont="1" applyFill="1"/>
    <xf numFmtId="166" fontId="15" fillId="3" borderId="0" xfId="0" applyNumberFormat="1" applyFont="1" applyFill="1" applyProtection="1">
      <protection locked="0"/>
    </xf>
    <xf numFmtId="0" fontId="5" fillId="0" borderId="0" xfId="0" applyFont="1" applyAlignment="1">
      <alignment horizontal="center"/>
    </xf>
  </cellXfs>
  <cellStyles count="2">
    <cellStyle name="Milers [0] 2" xfId="1" xr:uid="{781B5ADE-25F4-44EA-B94B-E7083B1691D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0</xdr:row>
      <xdr:rowOff>66674</xdr:rowOff>
    </xdr:from>
    <xdr:to>
      <xdr:col>14</xdr:col>
      <xdr:colOff>645795</xdr:colOff>
      <xdr:row>4</xdr:row>
      <xdr:rowOff>243756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576BADE-085A-4F99-B0F4-FACBD6C7E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66674"/>
          <a:ext cx="1855470" cy="1004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85E5-2672-44E6-9AFF-6F41667919E4}">
  <sheetPr>
    <pageSetUpPr fitToPage="1"/>
  </sheetPr>
  <dimension ref="B2:Q44"/>
  <sheetViews>
    <sheetView showGridLines="0" tabSelected="1" zoomScale="115" zoomScaleNormal="115" workbookViewId="0">
      <pane xSplit="2" topLeftCell="C1" activePane="topRight" state="frozen"/>
      <selection pane="topRight" activeCell="B7" sqref="B7"/>
    </sheetView>
  </sheetViews>
  <sheetFormatPr defaultColWidth="11.42578125" defaultRowHeight="15" x14ac:dyDescent="0.25"/>
  <cols>
    <col min="1" max="1" width="5.42578125" customWidth="1"/>
    <col min="2" max="2" width="25.85546875" customWidth="1"/>
    <col min="3" max="3" width="13.140625" customWidth="1"/>
    <col min="16" max="17" width="11.7109375" bestFit="1" customWidth="1"/>
  </cols>
  <sheetData>
    <row r="2" spans="2:17" ht="27" x14ac:dyDescent="0.5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7" ht="16.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7" ht="7.5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7" ht="21" x14ac:dyDescent="0.4">
      <c r="B5" s="89" t="s">
        <v>40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7" ht="17.25" thickBot="1" x14ac:dyDescent="0.3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7" ht="15.75" thickBot="1" x14ac:dyDescent="0.3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8" t="s">
        <v>14</v>
      </c>
    </row>
    <row r="8" spans="2:17" ht="6.75" customHeight="1" thickBot="1" x14ac:dyDescent="0.3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7" ht="15.75" thickBot="1" x14ac:dyDescent="0.3">
      <c r="B9" s="11" t="s">
        <v>15</v>
      </c>
      <c r="C9" s="12">
        <v>802757.23</v>
      </c>
      <c r="D9" s="13">
        <f>C32</f>
        <v>377092.06999999995</v>
      </c>
      <c r="E9" s="13">
        <f>D32</f>
        <v>298871.49999999994</v>
      </c>
      <c r="F9" s="13">
        <f>E32</f>
        <v>58717.31999999992</v>
      </c>
      <c r="G9" s="13">
        <f t="shared" ref="G9:N9" si="0">F32</f>
        <v>274738.37999999977</v>
      </c>
      <c r="H9" s="13">
        <f t="shared" si="0"/>
        <v>581335.76999999979</v>
      </c>
      <c r="I9" s="13">
        <f t="shared" si="0"/>
        <v>236806.30999999971</v>
      </c>
      <c r="J9" s="13">
        <f t="shared" si="0"/>
        <v>504211.03899999976</v>
      </c>
      <c r="K9" s="13">
        <f t="shared" si="0"/>
        <v>238412.72899999976</v>
      </c>
      <c r="L9" s="13">
        <f t="shared" si="0"/>
        <v>699345.33399999957</v>
      </c>
      <c r="M9" s="13">
        <f t="shared" si="0"/>
        <v>431925.78899999952</v>
      </c>
      <c r="N9" s="13">
        <f t="shared" si="0"/>
        <v>698470.92399999953</v>
      </c>
      <c r="O9" s="14"/>
    </row>
    <row r="10" spans="2:17" ht="15.75" thickBot="1" x14ac:dyDescent="0.3">
      <c r="B10" s="15" t="s">
        <v>16</v>
      </c>
      <c r="C10" s="16">
        <f t="shared" ref="C10:N10" si="1">SUM(C11:C19)</f>
        <v>205666.72</v>
      </c>
      <c r="D10" s="16">
        <f t="shared" si="1"/>
        <v>298338.44</v>
      </c>
      <c r="E10" s="16">
        <f t="shared" si="1"/>
        <v>0</v>
      </c>
      <c r="F10" s="16">
        <f t="shared" si="1"/>
        <v>695008.57</v>
      </c>
      <c r="G10" s="16">
        <f t="shared" si="1"/>
        <v>554190.23</v>
      </c>
      <c r="H10" s="16">
        <f t="shared" si="1"/>
        <v>221994.9</v>
      </c>
      <c r="I10" s="16">
        <f t="shared" si="1"/>
        <v>671623.78900000011</v>
      </c>
      <c r="J10" s="16">
        <f>SUM(J11:J19)</f>
        <v>107721.68</v>
      </c>
      <c r="K10" s="16">
        <f t="shared" si="1"/>
        <v>758974.28499999992</v>
      </c>
      <c r="L10" s="16">
        <f t="shared" si="1"/>
        <v>270310.01500000001</v>
      </c>
      <c r="M10" s="16">
        <f t="shared" si="1"/>
        <v>531908.64500000002</v>
      </c>
      <c r="N10" s="16">
        <f t="shared" si="1"/>
        <v>493008.69</v>
      </c>
      <c r="O10" s="17">
        <f t="shared" ref="O10:O17" si="2">SUM(C10:N10)</f>
        <v>4808745.9640000006</v>
      </c>
      <c r="Q10" s="1"/>
    </row>
    <row r="11" spans="2:17" x14ac:dyDescent="0.25">
      <c r="B11" s="18" t="s">
        <v>17</v>
      </c>
      <c r="C11" s="19">
        <v>72836.56</v>
      </c>
      <c r="D11" s="20">
        <v>44939.42</v>
      </c>
      <c r="E11" s="20">
        <v>0</v>
      </c>
      <c r="F11" s="20">
        <v>0</v>
      </c>
      <c r="G11" s="20">
        <v>56904.36</v>
      </c>
      <c r="H11" s="20">
        <v>60000</v>
      </c>
      <c r="I11" s="20">
        <v>124700.344</v>
      </c>
      <c r="J11" s="20">
        <v>28452.18</v>
      </c>
      <c r="K11" s="20">
        <v>210000</v>
      </c>
      <c r="L11" s="21">
        <v>78571.44</v>
      </c>
      <c r="M11" s="21">
        <v>28452.18</v>
      </c>
      <c r="N11" s="22">
        <v>301585.69</v>
      </c>
      <c r="O11" s="23">
        <f t="shared" si="2"/>
        <v>1006442.1740000001</v>
      </c>
    </row>
    <row r="12" spans="2:17" x14ac:dyDescent="0.25">
      <c r="B12" s="18" t="s">
        <v>18</v>
      </c>
      <c r="C12" s="19">
        <v>0</v>
      </c>
      <c r="D12" s="20">
        <v>0</v>
      </c>
      <c r="E12" s="20">
        <v>0</v>
      </c>
      <c r="F12" s="20">
        <v>0</v>
      </c>
      <c r="G12" s="20">
        <v>383477.15</v>
      </c>
      <c r="H12" s="20">
        <v>0</v>
      </c>
      <c r="I12" s="20">
        <v>546923.44500000007</v>
      </c>
      <c r="J12" s="20">
        <v>22365.14</v>
      </c>
      <c r="K12" s="20">
        <v>73970</v>
      </c>
      <c r="L12" s="21">
        <v>191738.57500000001</v>
      </c>
      <c r="M12" s="21">
        <v>0</v>
      </c>
      <c r="N12" s="22">
        <v>0</v>
      </c>
      <c r="O12" s="23">
        <f t="shared" si="2"/>
        <v>1218474.31</v>
      </c>
    </row>
    <row r="13" spans="2:17" x14ac:dyDescent="0.25">
      <c r="B13" s="18" t="s">
        <v>19</v>
      </c>
      <c r="C13" s="19">
        <v>0</v>
      </c>
      <c r="D13" s="20">
        <v>255000</v>
      </c>
      <c r="E13" s="20">
        <v>0</v>
      </c>
      <c r="F13" s="20">
        <v>695008.57</v>
      </c>
      <c r="G13" s="20">
        <v>56904.36</v>
      </c>
      <c r="H13" s="20">
        <v>28452.18</v>
      </c>
      <c r="I13" s="20">
        <v>0</v>
      </c>
      <c r="J13" s="20">
        <v>28452.18</v>
      </c>
      <c r="K13" s="20">
        <v>475004.28499999997</v>
      </c>
      <c r="L13" s="21">
        <v>0</v>
      </c>
      <c r="M13" s="21">
        <v>475004.28499999997</v>
      </c>
      <c r="N13" s="22">
        <v>0</v>
      </c>
      <c r="O13" s="23">
        <f t="shared" si="2"/>
        <v>2013825.8599999999</v>
      </c>
    </row>
    <row r="14" spans="2:17" x14ac:dyDescent="0.25">
      <c r="B14" s="18" t="s">
        <v>20</v>
      </c>
      <c r="C14" s="19">
        <v>0</v>
      </c>
      <c r="D14" s="20">
        <v>0</v>
      </c>
      <c r="E14" s="20">
        <v>0</v>
      </c>
      <c r="F14" s="20">
        <v>0</v>
      </c>
      <c r="G14" s="20">
        <v>0</v>
      </c>
      <c r="H14" s="20">
        <v>113808.72</v>
      </c>
      <c r="I14" s="20">
        <v>0</v>
      </c>
      <c r="J14" s="20">
        <v>0</v>
      </c>
      <c r="K14" s="20">
        <v>0</v>
      </c>
      <c r="L14" s="21">
        <v>0</v>
      </c>
      <c r="M14" s="21">
        <v>0</v>
      </c>
      <c r="N14" s="22">
        <v>100000</v>
      </c>
      <c r="O14" s="23">
        <f t="shared" si="2"/>
        <v>213808.72</v>
      </c>
    </row>
    <row r="15" spans="2:17" x14ac:dyDescent="0.25">
      <c r="B15" s="24" t="s">
        <v>21</v>
      </c>
      <c r="C15" s="19">
        <v>40000</v>
      </c>
      <c r="D15" s="20">
        <v>0</v>
      </c>
      <c r="E15" s="20">
        <v>0</v>
      </c>
      <c r="F15" s="20">
        <v>0</v>
      </c>
      <c r="G15" s="20">
        <v>56904.36</v>
      </c>
      <c r="H15" s="20">
        <v>0</v>
      </c>
      <c r="I15" s="20">
        <v>0</v>
      </c>
      <c r="J15" s="20">
        <v>28452.18</v>
      </c>
      <c r="K15" s="20">
        <v>0</v>
      </c>
      <c r="L15" s="21">
        <v>0</v>
      </c>
      <c r="M15" s="22">
        <v>28452.18</v>
      </c>
      <c r="N15" s="22">
        <v>40000</v>
      </c>
      <c r="O15" s="23">
        <f t="shared" si="2"/>
        <v>193808.72</v>
      </c>
    </row>
    <row r="16" spans="2:17" x14ac:dyDescent="0.25">
      <c r="B16" s="24" t="s">
        <v>22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  <c r="M16" s="21">
        <v>0</v>
      </c>
      <c r="N16" s="22">
        <v>21423</v>
      </c>
      <c r="O16" s="23">
        <f t="shared" si="2"/>
        <v>21423</v>
      </c>
    </row>
    <row r="17" spans="2:17" x14ac:dyDescent="0.25">
      <c r="B17" s="18" t="s">
        <v>23</v>
      </c>
      <c r="C17" s="19">
        <v>92830.16</v>
      </c>
      <c r="D17" s="20">
        <v>-1600.98</v>
      </c>
      <c r="E17" s="20">
        <v>0</v>
      </c>
      <c r="F17" s="20">
        <v>0</v>
      </c>
      <c r="G17" s="20">
        <v>0</v>
      </c>
      <c r="H17" s="20">
        <v>19734</v>
      </c>
      <c r="I17" s="20">
        <v>0</v>
      </c>
      <c r="J17" s="20">
        <v>0</v>
      </c>
      <c r="K17" s="20">
        <v>0</v>
      </c>
      <c r="L17" s="21">
        <v>0</v>
      </c>
      <c r="M17" s="21">
        <v>0</v>
      </c>
      <c r="N17" s="22">
        <v>30000</v>
      </c>
      <c r="O17" s="23">
        <f t="shared" si="2"/>
        <v>140963.18</v>
      </c>
    </row>
    <row r="18" spans="2:17" x14ac:dyDescent="0.25"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5"/>
      <c r="M18" s="25"/>
      <c r="N18" s="26"/>
      <c r="O18" s="23"/>
    </row>
    <row r="19" spans="2:17" ht="15.75" thickBot="1" x14ac:dyDescent="0.3"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1"/>
    </row>
    <row r="20" spans="2:17" ht="15.75" thickBot="1" x14ac:dyDescent="0.3">
      <c r="B20" s="15" t="s">
        <v>24</v>
      </c>
      <c r="C20" s="32">
        <f t="shared" ref="C20:N20" si="3">SUM(C21:C30)</f>
        <v>631331.88</v>
      </c>
      <c r="D20" s="33">
        <f t="shared" si="3"/>
        <v>376559.01</v>
      </c>
      <c r="E20" s="33">
        <f t="shared" si="3"/>
        <v>240154.18000000002</v>
      </c>
      <c r="F20" s="33">
        <f t="shared" si="3"/>
        <v>478987.51000000007</v>
      </c>
      <c r="G20" s="33">
        <f t="shared" si="3"/>
        <v>247592.84000000003</v>
      </c>
      <c r="H20" s="33">
        <f t="shared" si="3"/>
        <v>566524.3600000001</v>
      </c>
      <c r="I20" s="33">
        <f t="shared" si="3"/>
        <v>404219.06000000006</v>
      </c>
      <c r="J20" s="33">
        <f t="shared" si="3"/>
        <v>373519.99</v>
      </c>
      <c r="K20" s="33">
        <f t="shared" si="3"/>
        <v>298041.68000000005</v>
      </c>
      <c r="L20" s="33">
        <f t="shared" si="3"/>
        <v>537729.56000000006</v>
      </c>
      <c r="M20" s="33">
        <f t="shared" si="3"/>
        <v>265363.51</v>
      </c>
      <c r="N20" s="34">
        <f t="shared" si="3"/>
        <v>717660.28999999992</v>
      </c>
      <c r="O20" s="17">
        <f>SUM(C20:N20)</f>
        <v>5137683.87</v>
      </c>
      <c r="Q20" s="1"/>
    </row>
    <row r="21" spans="2:17" x14ac:dyDescent="0.25">
      <c r="B21" s="24" t="s">
        <v>25</v>
      </c>
      <c r="C21" s="35">
        <v>240161.09999999998</v>
      </c>
      <c r="D21" s="36">
        <v>232768.88999999996</v>
      </c>
      <c r="E21" s="36">
        <v>228904.67</v>
      </c>
      <c r="F21" s="36">
        <v>224431.01</v>
      </c>
      <c r="G21" s="36">
        <v>225327.74000000002</v>
      </c>
      <c r="H21" s="36">
        <v>367882.37000000005</v>
      </c>
      <c r="I21" s="36">
        <v>224551.80000000002</v>
      </c>
      <c r="J21" s="36">
        <v>226259.27</v>
      </c>
      <c r="K21" s="36">
        <v>227173.62000000002</v>
      </c>
      <c r="L21" s="37">
        <v>233808.84000000003</v>
      </c>
      <c r="M21" s="37">
        <v>238924.21000000002</v>
      </c>
      <c r="N21" s="38">
        <v>451688.43000000005</v>
      </c>
      <c r="O21" s="39">
        <f>SUM(C21:N21)</f>
        <v>3121881.95</v>
      </c>
    </row>
    <row r="22" spans="2:17" x14ac:dyDescent="0.25">
      <c r="B22" s="24" t="s">
        <v>26</v>
      </c>
      <c r="C22" s="35">
        <v>225535.14000000004</v>
      </c>
      <c r="D22" s="20">
        <v>143604.34</v>
      </c>
      <c r="E22" s="20">
        <v>9647.75</v>
      </c>
      <c r="F22" s="20">
        <v>125247.03</v>
      </c>
      <c r="G22" s="20">
        <v>22254.100000000002</v>
      </c>
      <c r="H22" s="20">
        <v>186226.94999999998</v>
      </c>
      <c r="I22" s="20">
        <v>35374.630000000005</v>
      </c>
      <c r="J22" s="20">
        <v>147249.69</v>
      </c>
      <c r="K22" s="20">
        <v>67857.03</v>
      </c>
      <c r="L22" s="20">
        <v>178097.13000000003</v>
      </c>
      <c r="M22" s="21">
        <v>26428.260000000002</v>
      </c>
      <c r="N22" s="22">
        <v>264968.52999999997</v>
      </c>
      <c r="O22" s="39">
        <f>SUM(C22:N22)</f>
        <v>1432490.58</v>
      </c>
    </row>
    <row r="23" spans="2:17" x14ac:dyDescent="0.25">
      <c r="B23" s="24" t="s">
        <v>27</v>
      </c>
      <c r="C23" s="35">
        <v>117.32</v>
      </c>
      <c r="D23" s="20">
        <v>185.78</v>
      </c>
      <c r="E23" s="20">
        <v>6.04</v>
      </c>
      <c r="F23" s="20">
        <v>11.03</v>
      </c>
      <c r="G23" s="20">
        <v>11</v>
      </c>
      <c r="H23" s="20">
        <v>11.03</v>
      </c>
      <c r="I23" s="20">
        <v>14</v>
      </c>
      <c r="J23" s="20">
        <v>11.03</v>
      </c>
      <c r="K23" s="21">
        <v>11.03</v>
      </c>
      <c r="L23" s="40">
        <v>11</v>
      </c>
      <c r="M23" s="21">
        <v>11.040000000000001</v>
      </c>
      <c r="N23" s="41">
        <v>11</v>
      </c>
      <c r="O23" s="39">
        <f t="shared" ref="O23:O26" si="4">SUM(C23:N23)</f>
        <v>411.29999999999995</v>
      </c>
    </row>
    <row r="24" spans="2:17" x14ac:dyDescent="0.25">
      <c r="B24" s="24" t="s">
        <v>28</v>
      </c>
      <c r="C24" s="35">
        <v>0</v>
      </c>
      <c r="D24" s="20">
        <v>0</v>
      </c>
      <c r="E24" s="20">
        <v>0</v>
      </c>
      <c r="F24" s="20">
        <v>0</v>
      </c>
      <c r="G24" s="20">
        <v>0</v>
      </c>
      <c r="H24" s="20">
        <v>10404.01</v>
      </c>
      <c r="I24" s="20">
        <v>0</v>
      </c>
      <c r="J24" s="20">
        <v>0</v>
      </c>
      <c r="K24" s="40">
        <v>0</v>
      </c>
      <c r="L24" s="21">
        <v>0</v>
      </c>
      <c r="M24" s="21">
        <v>0</v>
      </c>
      <c r="N24" s="41">
        <v>0</v>
      </c>
      <c r="O24" s="39">
        <f t="shared" si="4"/>
        <v>10404.01</v>
      </c>
    </row>
    <row r="25" spans="2:17" x14ac:dyDescent="0.25">
      <c r="B25" s="24" t="s">
        <v>29</v>
      </c>
      <c r="C25" s="35">
        <v>0</v>
      </c>
      <c r="D25" s="20">
        <v>0</v>
      </c>
      <c r="E25" s="20">
        <v>1595.72</v>
      </c>
      <c r="F25" s="20">
        <v>3949.6099999999997</v>
      </c>
      <c r="G25" s="20">
        <v>0</v>
      </c>
      <c r="H25" s="20">
        <v>2000</v>
      </c>
      <c r="I25" s="20">
        <v>0</v>
      </c>
      <c r="J25" s="20">
        <v>0</v>
      </c>
      <c r="K25" s="40">
        <v>3000</v>
      </c>
      <c r="L25" s="21">
        <v>0</v>
      </c>
      <c r="M25" s="21">
        <v>0</v>
      </c>
      <c r="N25" s="41">
        <v>992.33</v>
      </c>
      <c r="O25" s="39">
        <f t="shared" si="4"/>
        <v>11537.66</v>
      </c>
    </row>
    <row r="26" spans="2:17" x14ac:dyDescent="0.25">
      <c r="B26" s="24" t="s">
        <v>30</v>
      </c>
      <c r="C26" s="35">
        <v>165518.32</v>
      </c>
      <c r="D26" s="20">
        <v>0</v>
      </c>
      <c r="E26" s="20">
        <v>0</v>
      </c>
      <c r="F26" s="20">
        <v>125348.83</v>
      </c>
      <c r="G26" s="20">
        <v>0</v>
      </c>
      <c r="H26" s="20">
        <v>0</v>
      </c>
      <c r="I26" s="20">
        <v>144278.63</v>
      </c>
      <c r="J26" s="20">
        <v>0</v>
      </c>
      <c r="K26" s="40">
        <v>0</v>
      </c>
      <c r="L26" s="21">
        <v>125812.59</v>
      </c>
      <c r="M26" s="21">
        <v>0</v>
      </c>
      <c r="N26" s="41">
        <v>0</v>
      </c>
      <c r="O26" s="39">
        <f t="shared" si="4"/>
        <v>560958.37</v>
      </c>
    </row>
    <row r="27" spans="2:17" x14ac:dyDescent="0.25">
      <c r="B27" s="24"/>
      <c r="C27" s="35"/>
      <c r="D27" s="42"/>
      <c r="E27" s="42"/>
      <c r="F27" s="42"/>
      <c r="G27" s="42"/>
      <c r="H27" s="42"/>
      <c r="I27" s="42"/>
      <c r="J27" s="42"/>
      <c r="K27" s="42"/>
      <c r="L27" s="43"/>
      <c r="M27" s="43"/>
      <c r="N27" s="44"/>
      <c r="O27" s="39"/>
    </row>
    <row r="28" spans="2:17" x14ac:dyDescent="0.25">
      <c r="B28" s="24"/>
      <c r="C28" s="35"/>
      <c r="D28" s="42"/>
      <c r="E28" s="42"/>
      <c r="F28" s="42"/>
      <c r="G28" s="42"/>
      <c r="H28" s="42"/>
      <c r="I28" s="42"/>
      <c r="J28" s="42"/>
      <c r="K28" s="42"/>
      <c r="L28" s="43"/>
      <c r="M28" s="43"/>
      <c r="N28" s="44"/>
      <c r="O28" s="39"/>
    </row>
    <row r="29" spans="2:17" x14ac:dyDescent="0.25">
      <c r="B29" s="24"/>
      <c r="C29" s="35"/>
      <c r="D29" s="42"/>
      <c r="E29" s="42"/>
      <c r="F29" s="42"/>
      <c r="G29" s="42"/>
      <c r="H29" s="42"/>
      <c r="I29" s="42"/>
      <c r="J29" s="42"/>
      <c r="K29" s="42"/>
      <c r="L29" s="43"/>
      <c r="M29" s="43"/>
      <c r="N29" s="44"/>
      <c r="O29" s="39"/>
    </row>
    <row r="30" spans="2:17" ht="15.75" thickBot="1" x14ac:dyDescent="0.3">
      <c r="B30" s="45"/>
      <c r="C30" s="4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47"/>
      <c r="O30" s="48"/>
    </row>
    <row r="31" spans="2:17" ht="15.75" thickBot="1" x14ac:dyDescent="0.3">
      <c r="B31" s="49" t="s">
        <v>31</v>
      </c>
      <c r="C31" s="50">
        <f t="shared" ref="C31:N31" si="5">C10-C20</f>
        <v>-425665.16000000003</v>
      </c>
      <c r="D31" s="51">
        <f t="shared" si="5"/>
        <v>-78220.570000000007</v>
      </c>
      <c r="E31" s="51">
        <f t="shared" si="5"/>
        <v>-240154.18000000002</v>
      </c>
      <c r="F31" s="51">
        <f t="shared" si="5"/>
        <v>216021.05999999988</v>
      </c>
      <c r="G31" s="51">
        <f t="shared" si="5"/>
        <v>306597.38999999996</v>
      </c>
      <c r="H31" s="51">
        <f>H10-H20</f>
        <v>-344529.46000000008</v>
      </c>
      <c r="I31" s="51">
        <f t="shared" si="5"/>
        <v>267404.72900000005</v>
      </c>
      <c r="J31" s="51">
        <f t="shared" si="5"/>
        <v>-265798.31</v>
      </c>
      <c r="K31" s="51">
        <f t="shared" si="5"/>
        <v>460932.60499999986</v>
      </c>
      <c r="L31" s="51">
        <f t="shared" si="5"/>
        <v>-267419.54500000004</v>
      </c>
      <c r="M31" s="51">
        <f t="shared" si="5"/>
        <v>266545.13500000001</v>
      </c>
      <c r="N31" s="52">
        <f t="shared" si="5"/>
        <v>-224651.59999999992</v>
      </c>
      <c r="O31" s="53">
        <f>O10-O20</f>
        <v>-328937.90599999949</v>
      </c>
    </row>
    <row r="32" spans="2:17" ht="15.75" thickBot="1" x14ac:dyDescent="0.3">
      <c r="B32" s="54" t="s">
        <v>32</v>
      </c>
      <c r="C32" s="55">
        <f>C31+C9</f>
        <v>377092.06999999995</v>
      </c>
      <c r="D32" s="56">
        <f>C32+D31</f>
        <v>298871.49999999994</v>
      </c>
      <c r="E32" s="56">
        <f t="shared" ref="E32:J32" si="6">D32+E31</f>
        <v>58717.31999999992</v>
      </c>
      <c r="F32" s="56">
        <f>E32+F31</f>
        <v>274738.37999999977</v>
      </c>
      <c r="G32" s="56">
        <f>F32+G31</f>
        <v>581335.76999999979</v>
      </c>
      <c r="H32" s="56">
        <f>G32+H31</f>
        <v>236806.30999999971</v>
      </c>
      <c r="I32" s="56">
        <f t="shared" si="6"/>
        <v>504211.03899999976</v>
      </c>
      <c r="J32" s="56">
        <f t="shared" si="6"/>
        <v>238412.72899999976</v>
      </c>
      <c r="K32" s="56">
        <f>J32+K31</f>
        <v>699345.33399999957</v>
      </c>
      <c r="L32" s="56">
        <f t="shared" ref="L32:N32" si="7">K32+L31</f>
        <v>431925.78899999952</v>
      </c>
      <c r="M32" s="56">
        <f t="shared" si="7"/>
        <v>698470.92399999953</v>
      </c>
      <c r="N32" s="56">
        <f t="shared" si="7"/>
        <v>473819.32399999961</v>
      </c>
      <c r="O32" s="57"/>
    </row>
    <row r="33" spans="2:15" ht="16.5" thickBot="1" x14ac:dyDescent="0.35">
      <c r="B33" s="58" t="s">
        <v>33</v>
      </c>
      <c r="C33" s="59">
        <v>75000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57"/>
    </row>
    <row r="34" spans="2:15" ht="10.5" customHeight="1" thickBot="1" x14ac:dyDescent="0.3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7"/>
    </row>
    <row r="35" spans="2:15" ht="26.25" thickBot="1" x14ac:dyDescent="0.3">
      <c r="B35" s="63" t="s">
        <v>34</v>
      </c>
      <c r="C35" s="64">
        <f>C33</f>
        <v>75000</v>
      </c>
      <c r="D35" s="65">
        <f>C38</f>
        <v>75000</v>
      </c>
      <c r="E35" s="65">
        <f t="shared" ref="E35:N35" si="8">D38</f>
        <v>75000</v>
      </c>
      <c r="F35" s="65">
        <f>E38</f>
        <v>75000</v>
      </c>
      <c r="G35" s="65">
        <f>F38</f>
        <v>75000</v>
      </c>
      <c r="H35" s="65">
        <f t="shared" si="8"/>
        <v>75000</v>
      </c>
      <c r="I35" s="65">
        <f t="shared" si="8"/>
        <v>75000</v>
      </c>
      <c r="J35" s="65">
        <f t="shared" si="8"/>
        <v>75000</v>
      </c>
      <c r="K35" s="65">
        <f t="shared" si="8"/>
        <v>75000</v>
      </c>
      <c r="L35" s="65">
        <f t="shared" si="8"/>
        <v>75000</v>
      </c>
      <c r="M35" s="65">
        <f t="shared" si="8"/>
        <v>75000</v>
      </c>
      <c r="N35" s="66">
        <f t="shared" si="8"/>
        <v>75000</v>
      </c>
      <c r="O35" s="67"/>
    </row>
    <row r="36" spans="2:15" x14ac:dyDescent="0.25">
      <c r="B36" s="68" t="s">
        <v>35</v>
      </c>
      <c r="C36" s="69">
        <f t="shared" ref="C36:N36" si="9">IF((C31+C9)&gt;0,0,-MIN(C35,-(C31+C9)))</f>
        <v>0</v>
      </c>
      <c r="D36" s="70">
        <f t="shared" si="9"/>
        <v>0</v>
      </c>
      <c r="E36" s="70">
        <f t="shared" si="9"/>
        <v>0</v>
      </c>
      <c r="F36" s="70">
        <f t="shared" si="9"/>
        <v>0</v>
      </c>
      <c r="G36" s="70">
        <f>IF((G31+G9)&gt;0,0,-MIN(G35,-(G31+G9)))</f>
        <v>0</v>
      </c>
      <c r="H36" s="70">
        <f>IF((H31+H9)&gt;0,0,-MIN(H35,-(H31+H9)))</f>
        <v>0</v>
      </c>
      <c r="I36" s="70">
        <f t="shared" si="9"/>
        <v>0</v>
      </c>
      <c r="J36" s="70">
        <f t="shared" si="9"/>
        <v>0</v>
      </c>
      <c r="K36" s="70">
        <f t="shared" si="9"/>
        <v>0</v>
      </c>
      <c r="L36" s="70">
        <f t="shared" si="9"/>
        <v>0</v>
      </c>
      <c r="M36" s="70">
        <f t="shared" si="9"/>
        <v>0</v>
      </c>
      <c r="N36" s="71">
        <f t="shared" si="9"/>
        <v>0</v>
      </c>
      <c r="O36" s="72">
        <f>SUM(C36:N36)</f>
        <v>0</v>
      </c>
    </row>
    <row r="37" spans="2:15" ht="15.75" thickBot="1" x14ac:dyDescent="0.3">
      <c r="B37" s="73" t="s">
        <v>36</v>
      </c>
      <c r="C37" s="74">
        <f>IF(C31&lt;=0,0,IF(C31+C9&lt;0,0,IF(C31+C9&lt;C33-C35,C9+C31,C33-C35)))</f>
        <v>0</v>
      </c>
      <c r="D37" s="75">
        <f t="shared" ref="D37:N37" si="10">IF(D31&lt;=0,0,IF(D31+D9&lt;0,0,IF(D31+D9&lt;-C39,D9+D31,-C39)))</f>
        <v>0</v>
      </c>
      <c r="E37" s="75">
        <f t="shared" si="10"/>
        <v>0</v>
      </c>
      <c r="F37" s="75">
        <f t="shared" si="10"/>
        <v>0</v>
      </c>
      <c r="G37" s="75">
        <f t="shared" si="10"/>
        <v>0</v>
      </c>
      <c r="H37" s="75">
        <f t="shared" si="10"/>
        <v>0</v>
      </c>
      <c r="I37" s="75">
        <f t="shared" si="10"/>
        <v>0</v>
      </c>
      <c r="J37" s="75">
        <f t="shared" si="10"/>
        <v>0</v>
      </c>
      <c r="K37" s="75">
        <f t="shared" si="10"/>
        <v>0</v>
      </c>
      <c r="L37" s="75">
        <f t="shared" si="10"/>
        <v>0</v>
      </c>
      <c r="M37" s="75">
        <f t="shared" si="10"/>
        <v>0</v>
      </c>
      <c r="N37" s="76">
        <f t="shared" si="10"/>
        <v>0</v>
      </c>
      <c r="O37" s="77">
        <f>SUM(C37:N37)</f>
        <v>0</v>
      </c>
    </row>
    <row r="38" spans="2:15" ht="27" thickBot="1" x14ac:dyDescent="0.35">
      <c r="B38" s="78" t="s">
        <v>37</v>
      </c>
      <c r="C38" s="79">
        <f>SUM(C35:C37)</f>
        <v>75000</v>
      </c>
      <c r="D38" s="80">
        <f>SUM(D35:D37)</f>
        <v>75000</v>
      </c>
      <c r="E38" s="80">
        <f t="shared" ref="E38:N38" si="11">SUM(E35:E37)</f>
        <v>75000</v>
      </c>
      <c r="F38" s="80">
        <f>SUM(F35:F37)</f>
        <v>75000</v>
      </c>
      <c r="G38" s="80">
        <f t="shared" si="11"/>
        <v>75000</v>
      </c>
      <c r="H38" s="80">
        <f t="shared" si="11"/>
        <v>75000</v>
      </c>
      <c r="I38" s="80">
        <f t="shared" si="11"/>
        <v>75000</v>
      </c>
      <c r="J38" s="80">
        <f t="shared" si="11"/>
        <v>75000</v>
      </c>
      <c r="K38" s="80">
        <f t="shared" si="11"/>
        <v>75000</v>
      </c>
      <c r="L38" s="80">
        <f t="shared" si="11"/>
        <v>75000</v>
      </c>
      <c r="M38" s="80">
        <f t="shared" si="11"/>
        <v>75000</v>
      </c>
      <c r="N38" s="81">
        <f t="shared" si="11"/>
        <v>75000</v>
      </c>
      <c r="O38" s="82">
        <f>N38-C35</f>
        <v>0</v>
      </c>
    </row>
    <row r="39" spans="2:15" ht="15.75" thickBot="1" x14ac:dyDescent="0.3">
      <c r="B39" s="83" t="s">
        <v>38</v>
      </c>
      <c r="C39" s="84">
        <f>C38-C33</f>
        <v>0</v>
      </c>
      <c r="D39" s="85">
        <f>C39+D36+D37</f>
        <v>0</v>
      </c>
      <c r="E39" s="85">
        <f t="shared" ref="E39:N39" si="12">D39+E36+E37</f>
        <v>0</v>
      </c>
      <c r="F39" s="85">
        <f>E39+F36+F37</f>
        <v>0</v>
      </c>
      <c r="G39" s="85">
        <f>F39+G36+G37</f>
        <v>0</v>
      </c>
      <c r="H39" s="85">
        <f t="shared" si="12"/>
        <v>0</v>
      </c>
      <c r="I39" s="85">
        <f t="shared" si="12"/>
        <v>0</v>
      </c>
      <c r="J39" s="85">
        <f t="shared" si="12"/>
        <v>0</v>
      </c>
      <c r="K39" s="85">
        <f t="shared" si="12"/>
        <v>0</v>
      </c>
      <c r="L39" s="85">
        <f t="shared" si="12"/>
        <v>0</v>
      </c>
      <c r="M39" s="85">
        <f t="shared" si="12"/>
        <v>0</v>
      </c>
      <c r="N39" s="86">
        <f t="shared" si="12"/>
        <v>0</v>
      </c>
      <c r="O39" s="67"/>
    </row>
    <row r="40" spans="2:15" ht="16.5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ht="16.5" x14ac:dyDescent="0.3">
      <c r="B41" s="87" t="s">
        <v>39</v>
      </c>
      <c r="C41" s="88">
        <v>45382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x14ac:dyDescent="0.25">
      <c r="B42" s="2"/>
      <c r="C42" s="3"/>
    </row>
    <row r="43" spans="2:15" x14ac:dyDescent="0.25">
      <c r="B43" s="2"/>
      <c r="C43" s="3"/>
    </row>
    <row r="44" spans="2:15" x14ac:dyDescent="0.25">
      <c r="B44" s="3"/>
      <c r="C44" s="3"/>
    </row>
  </sheetData>
  <mergeCells count="1">
    <mergeCell ref="B5:O5"/>
  </mergeCells>
  <pageMargins left="0.7" right="0.7" top="0.75" bottom="0.75" header="0.3" footer="0.3"/>
  <pageSetup paperSize="9"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e3a3b-e8e0-4c60-85a0-914a76045c4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7" ma:contentTypeDescription="Crea un document nou" ma:contentTypeScope="" ma:versionID="f6b92cb69c1385554611e5714ab90fa8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838d5588429108ece8d3d3f0cef48d08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714CB-CFF4-4B06-838F-DFBBE55CE876}">
  <ds:schemaRefs>
    <ds:schemaRef ds:uri="http://schemas.microsoft.com/office/2006/metadata/properties"/>
    <ds:schemaRef ds:uri="http://schemas.microsoft.com/office/infopath/2007/PartnerControls"/>
    <ds:schemaRef ds:uri="8bbe3a3b-e8e0-4c60-85a0-914a76045c4b"/>
  </ds:schemaRefs>
</ds:datastoreItem>
</file>

<file path=customXml/itemProps2.xml><?xml version="1.0" encoding="utf-8"?>
<ds:datastoreItem xmlns:ds="http://schemas.openxmlformats.org/officeDocument/2006/customXml" ds:itemID="{D0E46317-6174-46DE-85D0-C6504031E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C9643D-106D-4DAC-BAA4-B4CE36D7E6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TOTAL IERMB</vt:lpstr>
      <vt:lpstr>'TOTAL IERMB'!Print_Area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María Reyes Ramírez Gómez</cp:lastModifiedBy>
  <dcterms:created xsi:type="dcterms:W3CDTF">2015-06-05T18:17:20Z</dcterms:created>
  <dcterms:modified xsi:type="dcterms:W3CDTF">2024-04-23T10:11:16Z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  <property fmtid="{D5CDD505-2E9C-101B-9397-08002B2CF9AE}" pid="3" name="MediaServiceImageTags">
    <vt:lpwstr/>
  </property>
</Properties>
</file>