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institutmetropoli-my.sharepoint.com/personal/reyes_ramirez_institutmetropoli_cat/Documents/Escritorio/IERMB/Backup-ordinador-oficina/Escritorio/Archivos portal de transparència/Per pujar al portal/2024/Novembre/"/>
    </mc:Choice>
  </mc:AlternateContent>
  <xr:revisionPtr revIDLastSave="632" documentId="8_{B323C123-A1DA-4B56-9BA5-5BD7E4C81BA4}" xr6:coauthVersionLast="47" xr6:coauthVersionMax="47" xr10:uidLastSave="{F8689C5F-D15F-4A1E-8737-97FFF4BC50D1}"/>
  <bookViews>
    <workbookView xWindow="-120" yWindow="-120" windowWidth="29040" windowHeight="15840" xr2:uid="{00000000-000D-0000-FFFF-FFFF00000000}"/>
  </bookViews>
  <sheets>
    <sheet name="Resum" sheetId="15" r:id="rId1"/>
    <sheet name="Cap. 3 Ing. vendes" sheetId="19" r:id="rId2"/>
    <sheet name="Cap. 4 Ing. Transf.corrents" sheetId="18" r:id="rId3"/>
    <sheet name="Cap. 5,8 Ing. pat-Act.fin" sheetId="17" r:id="rId4"/>
    <sheet name="Cap. 1 Desp. Personal" sheetId="16" r:id="rId5"/>
    <sheet name="Cap. 2 Desp.Corrents" sheetId="11" r:id="rId6"/>
    <sheet name="Cap. 3-4-6 Df,TC,Inv" sheetId="20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1" l="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9" i="11"/>
  <c r="L9" i="11"/>
  <c r="I8" i="11"/>
  <c r="J21" i="20"/>
  <c r="J20" i="20"/>
  <c r="J19" i="20" s="1"/>
  <c r="L21" i="20"/>
  <c r="L20" i="20"/>
  <c r="L19" i="20" s="1"/>
  <c r="H21" i="20"/>
  <c r="H20" i="20"/>
  <c r="I19" i="20"/>
  <c r="G19" i="20"/>
  <c r="F19" i="20"/>
  <c r="I27" i="18"/>
  <c r="G19" i="18"/>
  <c r="H19" i="18"/>
  <c r="I19" i="18"/>
  <c r="J19" i="18"/>
  <c r="K19" i="18"/>
  <c r="L19" i="18"/>
  <c r="F19" i="18"/>
  <c r="J20" i="18"/>
  <c r="H20" i="18"/>
  <c r="L20" i="18" s="1"/>
  <c r="J10" i="18"/>
  <c r="H10" i="18"/>
  <c r="L10" i="18" s="1"/>
  <c r="J9" i="18"/>
  <c r="H9" i="18"/>
  <c r="L9" i="18" s="1"/>
  <c r="K19" i="20" l="1"/>
  <c r="H19" i="20"/>
  <c r="L21" i="11" l="1"/>
  <c r="L23" i="11"/>
  <c r="L24" i="11"/>
  <c r="L26" i="11"/>
  <c r="L27" i="11"/>
  <c r="L28" i="11"/>
  <c r="L29" i="11"/>
  <c r="L30" i="11"/>
  <c r="L31" i="11"/>
  <c r="L10" i="11"/>
  <c r="L11" i="11"/>
  <c r="L13" i="11"/>
  <c r="L14" i="11"/>
  <c r="L15" i="11"/>
  <c r="L17" i="11"/>
  <c r="L18" i="11"/>
  <c r="L19" i="11"/>
  <c r="L20" i="11"/>
  <c r="L12" i="16"/>
  <c r="L13" i="16"/>
  <c r="L15" i="16"/>
  <c r="L16" i="16"/>
  <c r="L9" i="16"/>
  <c r="K28" i="18"/>
  <c r="G17" i="17"/>
  <c r="H17" i="17"/>
  <c r="I17" i="17"/>
  <c r="J17" i="17"/>
  <c r="K17" i="17"/>
  <c r="E17" i="17"/>
  <c r="F17" i="17"/>
  <c r="J33" i="18"/>
  <c r="J32" i="18" s="1"/>
  <c r="H33" i="18"/>
  <c r="H32" i="18" s="1"/>
  <c r="K32" i="18"/>
  <c r="I32" i="18"/>
  <c r="G32" i="18"/>
  <c r="F32" i="18"/>
  <c r="F28" i="18"/>
  <c r="G28" i="18"/>
  <c r="J31" i="18"/>
  <c r="H31" i="18"/>
  <c r="L31" i="18" s="1"/>
  <c r="I28" i="18"/>
  <c r="K25" i="18"/>
  <c r="K27" i="18"/>
  <c r="J11" i="18"/>
  <c r="G8" i="18"/>
  <c r="I8" i="18"/>
  <c r="K8" i="18"/>
  <c r="F8" i="18"/>
  <c r="H11" i="18"/>
  <c r="L11" i="18" s="1"/>
  <c r="H8" i="18" l="1"/>
  <c r="L33" i="18"/>
  <c r="L32" i="18" s="1"/>
  <c r="J8" i="18"/>
  <c r="L8" i="18"/>
  <c r="H7" i="17" l="1"/>
  <c r="H3" i="17" s="1"/>
  <c r="G10" i="15" s="1"/>
  <c r="I11" i="15"/>
  <c r="G14" i="20"/>
  <c r="E23" i="15" s="1"/>
  <c r="I14" i="20"/>
  <c r="G23" i="15" s="1"/>
  <c r="K14" i="20"/>
  <c r="I23" i="15" s="1"/>
  <c r="F31" i="20"/>
  <c r="F8" i="20"/>
  <c r="G31" i="20"/>
  <c r="I31" i="20"/>
  <c r="I26" i="20" s="1"/>
  <c r="G24" i="15" s="1"/>
  <c r="K31" i="20"/>
  <c r="J35" i="20"/>
  <c r="H35" i="20"/>
  <c r="L35" i="20" s="1"/>
  <c r="J34" i="20"/>
  <c r="H34" i="20"/>
  <c r="L34" i="20" s="1"/>
  <c r="J33" i="20"/>
  <c r="H33" i="20"/>
  <c r="L33" i="20" s="1"/>
  <c r="J32" i="20"/>
  <c r="H32" i="20"/>
  <c r="L32" i="20" s="1"/>
  <c r="K26" i="20"/>
  <c r="I24" i="15" s="1"/>
  <c r="G26" i="20"/>
  <c r="E24" i="15" s="1"/>
  <c r="G8" i="20"/>
  <c r="G3" i="20" s="1"/>
  <c r="E22" i="15" s="1"/>
  <c r="I8" i="20"/>
  <c r="I3" i="20" s="1"/>
  <c r="G22" i="15" s="1"/>
  <c r="K8" i="20"/>
  <c r="K3" i="20" s="1"/>
  <c r="I22" i="15" s="1"/>
  <c r="H10" i="20"/>
  <c r="L10" i="20" s="1"/>
  <c r="J10" i="20"/>
  <c r="J9" i="20"/>
  <c r="H9" i="20"/>
  <c r="L9" i="20" s="1"/>
  <c r="G8" i="11"/>
  <c r="G3" i="11" s="1"/>
  <c r="E21" i="15" s="1"/>
  <c r="I3" i="11"/>
  <c r="G21" i="15" s="1"/>
  <c r="K8" i="11"/>
  <c r="K3" i="11" s="1"/>
  <c r="I21" i="15" s="1"/>
  <c r="H30" i="11"/>
  <c r="H29" i="11"/>
  <c r="H28" i="11"/>
  <c r="H27" i="11"/>
  <c r="H24" i="11"/>
  <c r="H23" i="11"/>
  <c r="H22" i="11"/>
  <c r="L22" i="11" s="1"/>
  <c r="H21" i="11"/>
  <c r="H20" i="11"/>
  <c r="H19" i="11"/>
  <c r="H18" i="11"/>
  <c r="H17" i="11"/>
  <c r="H16" i="11"/>
  <c r="L16" i="11" s="1"/>
  <c r="H15" i="11"/>
  <c r="H14" i="11"/>
  <c r="H13" i="11"/>
  <c r="H12" i="11"/>
  <c r="L12" i="11" s="1"/>
  <c r="H11" i="11"/>
  <c r="H10" i="11"/>
  <c r="H9" i="11"/>
  <c r="J16" i="16"/>
  <c r="H16" i="16"/>
  <c r="J15" i="16"/>
  <c r="H15" i="16"/>
  <c r="J14" i="16"/>
  <c r="H14" i="16"/>
  <c r="L14" i="16" s="1"/>
  <c r="J13" i="16"/>
  <c r="H13" i="16"/>
  <c r="J12" i="16"/>
  <c r="H12" i="16"/>
  <c r="J11" i="16"/>
  <c r="H11" i="16"/>
  <c r="L11" i="16" s="1"/>
  <c r="J10" i="16"/>
  <c r="H10" i="16"/>
  <c r="L10" i="16" s="1"/>
  <c r="J9" i="16"/>
  <c r="H9" i="16"/>
  <c r="G8" i="16"/>
  <c r="G3" i="16" s="1"/>
  <c r="E20" i="15" s="1"/>
  <c r="I8" i="16"/>
  <c r="I3" i="16" s="1"/>
  <c r="G20" i="15" s="1"/>
  <c r="K8" i="16"/>
  <c r="K3" i="16" s="1"/>
  <c r="I20" i="15" s="1"/>
  <c r="G12" i="18"/>
  <c r="I12" i="18"/>
  <c r="K12" i="18"/>
  <c r="J30" i="18"/>
  <c r="H30" i="18"/>
  <c r="L30" i="18" s="1"/>
  <c r="J29" i="18"/>
  <c r="J28" i="18" s="1"/>
  <c r="H29" i="18"/>
  <c r="J27" i="18"/>
  <c r="H27" i="18"/>
  <c r="L27" i="18" s="1"/>
  <c r="J26" i="18"/>
  <c r="H26" i="18"/>
  <c r="L26" i="18" s="1"/>
  <c r="J25" i="18"/>
  <c r="H25" i="18"/>
  <c r="L25" i="18" s="1"/>
  <c r="J23" i="18"/>
  <c r="H23" i="18"/>
  <c r="J22" i="18"/>
  <c r="H22" i="18"/>
  <c r="L22" i="18" s="1"/>
  <c r="J21" i="18"/>
  <c r="H21" i="18"/>
  <c r="L21" i="18" s="1"/>
  <c r="J18" i="18"/>
  <c r="J17" i="18" s="1"/>
  <c r="H18" i="18"/>
  <c r="H17" i="18" s="1"/>
  <c r="J16" i="18"/>
  <c r="H16" i="18"/>
  <c r="J15" i="18"/>
  <c r="H15" i="18"/>
  <c r="L15" i="18" s="1"/>
  <c r="G14" i="18"/>
  <c r="I14" i="18"/>
  <c r="K14" i="18"/>
  <c r="G17" i="18"/>
  <c r="I17" i="18"/>
  <c r="K17" i="18"/>
  <c r="G24" i="18"/>
  <c r="I24" i="18"/>
  <c r="K24" i="18"/>
  <c r="J13" i="18"/>
  <c r="J12" i="18" s="1"/>
  <c r="H13" i="18"/>
  <c r="H12" i="18" s="1"/>
  <c r="I21" i="17"/>
  <c r="G21" i="17"/>
  <c r="K21" i="17" s="1"/>
  <c r="K20" i="17" s="1"/>
  <c r="I19" i="17"/>
  <c r="I18" i="17" s="1"/>
  <c r="I13" i="17" s="1"/>
  <c r="H11" i="15" s="1"/>
  <c r="G19" i="17"/>
  <c r="G18" i="17" s="1"/>
  <c r="G13" i="17" s="1"/>
  <c r="F11" i="15" s="1"/>
  <c r="I9" i="17"/>
  <c r="G9" i="17"/>
  <c r="G8" i="17" s="1"/>
  <c r="G7" i="17" s="1"/>
  <c r="F8" i="17"/>
  <c r="H8" i="17"/>
  <c r="J8" i="17"/>
  <c r="J7" i="17" s="1"/>
  <c r="F18" i="17"/>
  <c r="F13" i="17" s="1"/>
  <c r="E11" i="15" s="1"/>
  <c r="H18" i="17"/>
  <c r="H13" i="17" s="1"/>
  <c r="G11" i="15" s="1"/>
  <c r="J18" i="17"/>
  <c r="J13" i="17" s="1"/>
  <c r="F20" i="17"/>
  <c r="H20" i="17"/>
  <c r="I20" i="17"/>
  <c r="J20" i="17"/>
  <c r="J31" i="20" l="1"/>
  <c r="K7" i="18"/>
  <c r="K3" i="18" s="1"/>
  <c r="I9" i="15" s="1"/>
  <c r="I7" i="18"/>
  <c r="I3" i="18" s="1"/>
  <c r="G9" i="15" s="1"/>
  <c r="L29" i="18"/>
  <c r="L28" i="18" s="1"/>
  <c r="H28" i="18"/>
  <c r="G7" i="18"/>
  <c r="G3" i="18" s="1"/>
  <c r="E9" i="15" s="1"/>
  <c r="K3" i="19"/>
  <c r="I8" i="15" s="1"/>
  <c r="G3" i="19"/>
  <c r="E8" i="15" s="1"/>
  <c r="H14" i="20"/>
  <c r="F23" i="15" s="1"/>
  <c r="H8" i="20"/>
  <c r="H3" i="20" s="1"/>
  <c r="F22" i="15" s="1"/>
  <c r="J8" i="20"/>
  <c r="J3" i="20" s="1"/>
  <c r="H22" i="15" s="1"/>
  <c r="J8" i="11"/>
  <c r="J3" i="11" s="1"/>
  <c r="H21" i="15" s="1"/>
  <c r="I26" i="15"/>
  <c r="J24" i="18"/>
  <c r="L13" i="18"/>
  <c r="L12" i="18" s="1"/>
  <c r="J14" i="18"/>
  <c r="G26" i="15"/>
  <c r="E26" i="15"/>
  <c r="K9" i="17"/>
  <c r="K8" i="17" s="1"/>
  <c r="K7" i="17" s="1"/>
  <c r="H31" i="20"/>
  <c r="H26" i="20" s="1"/>
  <c r="F24" i="15" s="1"/>
  <c r="F7" i="17"/>
  <c r="F3" i="17" s="1"/>
  <c r="E10" i="15" s="1"/>
  <c r="H8" i="16"/>
  <c r="H3" i="16" s="1"/>
  <c r="F20" i="15" s="1"/>
  <c r="J8" i="16"/>
  <c r="J3" i="16" s="1"/>
  <c r="H20" i="15" s="1"/>
  <c r="L24" i="18"/>
  <c r="H14" i="18"/>
  <c r="H24" i="18"/>
  <c r="J3" i="17"/>
  <c r="I10" i="15" s="1"/>
  <c r="K3" i="17"/>
  <c r="J10" i="15" s="1"/>
  <c r="J14" i="20"/>
  <c r="H23" i="15" s="1"/>
  <c r="J26" i="20"/>
  <c r="H24" i="15" s="1"/>
  <c r="L8" i="16"/>
  <c r="L3" i="16" s="1"/>
  <c r="J20" i="15" s="1"/>
  <c r="L23" i="18"/>
  <c r="L18" i="18"/>
  <c r="L17" i="18" s="1"/>
  <c r="L16" i="18"/>
  <c r="L14" i="18" s="1"/>
  <c r="G20" i="17"/>
  <c r="K19" i="17"/>
  <c r="K18" i="17" s="1"/>
  <c r="K13" i="17" s="1"/>
  <c r="J11" i="15" s="1"/>
  <c r="I8" i="17"/>
  <c r="G3" i="17"/>
  <c r="F10" i="15" s="1"/>
  <c r="F14" i="20"/>
  <c r="D23" i="15" s="1"/>
  <c r="F26" i="20"/>
  <c r="E20" i="17"/>
  <c r="E18" i="17"/>
  <c r="J7" i="18" l="1"/>
  <c r="J3" i="18" s="1"/>
  <c r="H9" i="15" s="1"/>
  <c r="H7" i="18"/>
  <c r="H3" i="18" s="1"/>
  <c r="F9" i="15" s="1"/>
  <c r="L7" i="18"/>
  <c r="L3" i="18" s="1"/>
  <c r="J9" i="15" s="1"/>
  <c r="H3" i="19"/>
  <c r="F8" i="15" s="1"/>
  <c r="I13" i="15"/>
  <c r="H26" i="15"/>
  <c r="I3" i="17"/>
  <c r="H10" i="15" s="1"/>
  <c r="I7" i="17"/>
  <c r="L14" i="20"/>
  <c r="J23" i="15" s="1"/>
  <c r="L31" i="20"/>
  <c r="L26" i="20" s="1"/>
  <c r="J24" i="15" s="1"/>
  <c r="L8" i="20"/>
  <c r="L3" i="20" s="1"/>
  <c r="J22" i="15" s="1"/>
  <c r="E13" i="17"/>
  <c r="D11" i="15" s="1"/>
  <c r="E13" i="15"/>
  <c r="J3" i="19" l="1"/>
  <c r="H8" i="15" s="1"/>
  <c r="H13" i="15" s="1"/>
  <c r="I3" i="19"/>
  <c r="G8" i="15" s="1"/>
  <c r="G13" i="15" s="1"/>
  <c r="F13" i="15"/>
  <c r="L3" i="19"/>
  <c r="J8" i="15" s="1"/>
  <c r="J13" i="15" s="1"/>
  <c r="F31" i="11"/>
  <c r="H31" i="11" s="1"/>
  <c r="F25" i="11"/>
  <c r="H25" i="11" s="1"/>
  <c r="L25" i="11" s="1"/>
  <c r="F26" i="11" l="1"/>
  <c r="H26" i="11" s="1"/>
  <c r="H8" i="11" l="1"/>
  <c r="H3" i="11" s="1"/>
  <c r="F21" i="15" s="1"/>
  <c r="F26" i="15" s="1"/>
  <c r="L8" i="11"/>
  <c r="L3" i="11" s="1"/>
  <c r="J21" i="15" s="1"/>
  <c r="J26" i="15" s="1"/>
  <c r="F8" i="16" l="1"/>
  <c r="F14" i="18" l="1"/>
  <c r="F24" i="18" l="1"/>
  <c r="F17" i="18" l="1"/>
  <c r="F12" i="18"/>
  <c r="F7" i="18" s="1"/>
  <c r="F3" i="18" l="1"/>
  <c r="D9" i="15" s="1"/>
  <c r="D24" i="15"/>
  <c r="F3" i="16"/>
  <c r="D20" i="15" s="1"/>
  <c r="F3" i="19"/>
  <c r="D8" i="15" s="1"/>
  <c r="F3" i="20"/>
  <c r="D22" i="15" s="1"/>
  <c r="F8" i="11"/>
  <c r="F3" i="11" s="1"/>
  <c r="D21" i="15" s="1"/>
  <c r="E8" i="17"/>
  <c r="E7" i="17"/>
  <c r="E3" i="17" s="1"/>
  <c r="D10" i="15" l="1"/>
  <c r="D13" i="15"/>
  <c r="D26" i="15"/>
</calcChain>
</file>

<file path=xl/sharedStrings.xml><?xml version="1.0" encoding="utf-8"?>
<sst xmlns="http://schemas.openxmlformats.org/spreadsheetml/2006/main" count="294" uniqueCount="174">
  <si>
    <t>Taxes, preus públics i altres ingressos</t>
  </si>
  <si>
    <t xml:space="preserve">Transferències corrents </t>
  </si>
  <si>
    <t>Ingressos patrimonials</t>
  </si>
  <si>
    <t>Despeses de Personal</t>
  </si>
  <si>
    <t>Despeses corrents de béns i serveis</t>
  </si>
  <si>
    <t>Inversions reals</t>
  </si>
  <si>
    <t>Despeses financeres</t>
  </si>
  <si>
    <t xml:space="preserve">Capítol  </t>
  </si>
  <si>
    <t>Descripció</t>
  </si>
  <si>
    <t>ATM</t>
  </si>
  <si>
    <t>Diputació de Barcelona</t>
  </si>
  <si>
    <t>ESTAT D'INGRESSOS</t>
  </si>
  <si>
    <t xml:space="preserve">   Descripció</t>
  </si>
  <si>
    <t xml:space="preserve">Pressupost </t>
  </si>
  <si>
    <t>Modificació crèdit</t>
  </si>
  <si>
    <t>Pressupost              actual</t>
  </si>
  <si>
    <t xml:space="preserve">Drets reconeguts </t>
  </si>
  <si>
    <t>Deutors</t>
  </si>
  <si>
    <t>Ingressos (cobrat)</t>
  </si>
  <si>
    <t>Saldo</t>
  </si>
  <si>
    <t>Actius financers</t>
  </si>
  <si>
    <t>TOTAL ESTAT D'INGRESSOS</t>
  </si>
  <si>
    <t>ESTAT DE DESPESES: Programa: 462.00</t>
  </si>
  <si>
    <t>Obligacions reconegudes</t>
  </si>
  <si>
    <t>Creditors</t>
  </si>
  <si>
    <t>Despeses (pagat)</t>
  </si>
  <si>
    <t>Transferències corrents</t>
  </si>
  <si>
    <t>TOTAL ESTAT DE DESPESES</t>
  </si>
  <si>
    <t>CAPÍTOL 3: Taxes, preus públics i altres ingressos</t>
  </si>
  <si>
    <t>Capítol  /  Concepte</t>
  </si>
  <si>
    <t>Venda de publicacions</t>
  </si>
  <si>
    <t>Altres reintegaments d'operacions corrents</t>
  </si>
  <si>
    <t>Altres ingressos diversos</t>
  </si>
  <si>
    <t>Enquesta de Mobilitat en dia Feiner (EMEF)</t>
  </si>
  <si>
    <t>Suport  OHB 2024 (25%)</t>
  </si>
  <si>
    <t>Ajuntament BCN (IMHAB)</t>
  </si>
  <si>
    <t>Xifres habitatge</t>
  </si>
  <si>
    <t>Fons Next Generation en materia d'habitatge</t>
  </si>
  <si>
    <t>Ajuntament BCN (Foment de Ciutat)</t>
  </si>
  <si>
    <t>Pla del Joc 2024</t>
  </si>
  <si>
    <t>Ajuntament BCN (Ecologia Urbana)</t>
  </si>
  <si>
    <t>Inseguretat barris</t>
  </si>
  <si>
    <t>Ajuntament BCN (Direcció Serveis Prevenció i Seguretat)</t>
  </si>
  <si>
    <t>ECVEO</t>
  </si>
  <si>
    <t>Generalitat de Catalunya (Drets Socials)</t>
  </si>
  <si>
    <t xml:space="preserve">Estratègia d'envelliment </t>
  </si>
  <si>
    <t>Acció comunitària barris Catalunya</t>
  </si>
  <si>
    <t>Mapa judicial Catalunya</t>
  </si>
  <si>
    <t>Generalitat de Catalunya (Justícia)</t>
  </si>
  <si>
    <t>Sistema indicadors convivència Hospitalet</t>
  </si>
  <si>
    <t>Ajuntament Hospitalet de Llobregat</t>
  </si>
  <si>
    <t>Explotació mostra municipal EVAMB 2022</t>
  </si>
  <si>
    <t>Altres estudis o activitats</t>
  </si>
  <si>
    <t>Varis</t>
  </si>
  <si>
    <t xml:space="preserve">CAPÍTOL 4: Transferències corrents </t>
  </si>
  <si>
    <t>Pressupost</t>
  </si>
  <si>
    <t>Altres organismes autònoms i agències</t>
  </si>
  <si>
    <t>Juan de la Cierva</t>
  </si>
  <si>
    <t>Biolandscape (retorn)</t>
  </si>
  <si>
    <t>Departament d'Empresa i Treball (Gencat)</t>
  </si>
  <si>
    <t>Global Entrepreneurship Monitor Catalunya</t>
  </si>
  <si>
    <t>D'organismes autònoms i agències de les comunitats autònomes</t>
  </si>
  <si>
    <t>Aportació OHB 2024 (12,5%) _ Incasòl</t>
  </si>
  <si>
    <t>Aportació OHB 2024 (12,5%) _ Agència Habitatge Catalunya</t>
  </si>
  <si>
    <t>Universitat Autònoma de Barcelona</t>
  </si>
  <si>
    <t>Aportació Institucional</t>
  </si>
  <si>
    <t>Subvenció OHB 2024 (25%)</t>
  </si>
  <si>
    <t>Subvenció IVU 2024</t>
  </si>
  <si>
    <t>Ajuntament de Barcelona</t>
  </si>
  <si>
    <t xml:space="preserve">Aportació Institucional </t>
  </si>
  <si>
    <t>Contracte Programa Àrea Drets Socials</t>
  </si>
  <si>
    <t>Àrea Metropolitana de Barcelona</t>
  </si>
  <si>
    <t xml:space="preserve">Contracte Programa </t>
  </si>
  <si>
    <t>Aportació OHB 2024 (25%)</t>
  </si>
  <si>
    <t>Aportació OHB 2023 (25%)</t>
  </si>
  <si>
    <t>D'empreses privades</t>
  </si>
  <si>
    <t>Zabala Innovation (IMPETUS)</t>
  </si>
  <si>
    <t>CAPÍTOL 5: Ingressos patrimonials</t>
  </si>
  <si>
    <t>Interessos de dipòsits</t>
  </si>
  <si>
    <t>CAPÍTOL 8: Actius financers</t>
  </si>
  <si>
    <t>Romanent de Tresoreria amb despesa afectada</t>
  </si>
  <si>
    <t>Romanent de Tresoreria per a despeses generals</t>
  </si>
  <si>
    <t>CAPÍTOL 1: Despeses de personal</t>
  </si>
  <si>
    <t>Programa</t>
  </si>
  <si>
    <t>Capítol / concepte</t>
  </si>
  <si>
    <t>462.00</t>
  </si>
  <si>
    <t>Investigació</t>
  </si>
  <si>
    <t>10100</t>
  </si>
  <si>
    <t>Alts càrrecs. Retribucions bàsiques</t>
  </si>
  <si>
    <t>Desenvolupament</t>
  </si>
  <si>
    <t>13000</t>
  </si>
  <si>
    <t>Personal fix. Retribucions bàsiques</t>
  </si>
  <si>
    <t>Innovació</t>
  </si>
  <si>
    <t>13100</t>
  </si>
  <si>
    <t>Personal temporal. Retribucions bàsiques</t>
  </si>
  <si>
    <t>13101</t>
  </si>
  <si>
    <t>Altres remuneracions. Indemnitzacions</t>
  </si>
  <si>
    <t>14300</t>
  </si>
  <si>
    <t>Sous personal eventual (en pràctiques)</t>
  </si>
  <si>
    <t>16000</t>
  </si>
  <si>
    <t>Seguretat Social</t>
  </si>
  <si>
    <t>16200</t>
  </si>
  <si>
    <t>Formació i perfeccionament</t>
  </si>
  <si>
    <t>16209</t>
  </si>
  <si>
    <t>Despeses socials</t>
  </si>
  <si>
    <t xml:space="preserve">CAPÍTOL 2: Despeses corrents de béns i serveis </t>
  </si>
  <si>
    <t>Despeses corrents en béns i serveis</t>
  </si>
  <si>
    <t>20200</t>
  </si>
  <si>
    <t>Arrendaments d'edificis i altres construccions</t>
  </si>
  <si>
    <t>20300</t>
  </si>
  <si>
    <t>Arrendaments de maquinaria, instal·lacions i utillatge</t>
  </si>
  <si>
    <t>21300</t>
  </si>
  <si>
    <t>Reparacions, manteniment i conservació. Maquinària, instal·lacions</t>
  </si>
  <si>
    <t>21600</t>
  </si>
  <si>
    <t>Reparacions, manteniment i conservació. Equips per a processos d'informació</t>
  </si>
  <si>
    <t>22000</t>
  </si>
  <si>
    <t>Material oficina ordinari no inventariable</t>
  </si>
  <si>
    <t>22001</t>
  </si>
  <si>
    <t>Premsa, revistes, llibres i altres publicacions</t>
  </si>
  <si>
    <t>22002</t>
  </si>
  <si>
    <t>Material informàtic no inventariable</t>
  </si>
  <si>
    <t>22003</t>
  </si>
  <si>
    <t xml:space="preserve">Llicències i programes informàtics </t>
  </si>
  <si>
    <t>22200</t>
  </si>
  <si>
    <t>Servei de telecomunicacions</t>
  </si>
  <si>
    <t>22201</t>
  </si>
  <si>
    <t>Despeses postals, missatgeria i altres similars</t>
  </si>
  <si>
    <t>22400</t>
  </si>
  <si>
    <t>Primes d'assegurances</t>
  </si>
  <si>
    <t>22602</t>
  </si>
  <si>
    <t>Publicitat - serveis web/intranet</t>
  </si>
  <si>
    <t>22603</t>
  </si>
  <si>
    <t>Publicació en diaris oficials</t>
  </si>
  <si>
    <t>22606</t>
  </si>
  <si>
    <t>Reunions, conferències i cursos</t>
  </si>
  <si>
    <t>22610</t>
  </si>
  <si>
    <t>Comunicació</t>
  </si>
  <si>
    <t>22699</t>
  </si>
  <si>
    <t>Altres despeses diverses</t>
  </si>
  <si>
    <t>22706</t>
  </si>
  <si>
    <t>Estudis i treballs tècnics*</t>
  </si>
  <si>
    <t>22799</t>
  </si>
  <si>
    <t>Treballs realitzats per persones físiques o jurídiques**</t>
  </si>
  <si>
    <t>23010</t>
  </si>
  <si>
    <t>Dietes personal directiu</t>
  </si>
  <si>
    <t>23020</t>
  </si>
  <si>
    <t>Dietes personal no directiu</t>
  </si>
  <si>
    <t>23110</t>
  </si>
  <si>
    <t>Locomoció personal directiu</t>
  </si>
  <si>
    <t>23120</t>
  </si>
  <si>
    <t>Locomoció personal no directiu</t>
  </si>
  <si>
    <t>24000</t>
  </si>
  <si>
    <t>Despeses de publicacions***</t>
  </si>
  <si>
    <t xml:space="preserve">CAPÍTOL 3: Despeses financeres </t>
  </si>
  <si>
    <t>31000</t>
  </si>
  <si>
    <t>Interessos de préstecs d'ens de fora del Sector Públic</t>
  </si>
  <si>
    <t>Altres despeses financeres</t>
  </si>
  <si>
    <t>CAPÍTOL 4: Transferències corrents</t>
  </si>
  <si>
    <t>46700</t>
  </si>
  <si>
    <t xml:space="preserve">CAPÍTOL 6: Inversions reals </t>
  </si>
  <si>
    <t>63300</t>
  </si>
  <si>
    <t>Maquinaria, instal·lacions tècniques i utillatge</t>
  </si>
  <si>
    <t>63500</t>
  </si>
  <si>
    <t xml:space="preserve">Mobiliari </t>
  </si>
  <si>
    <t>63600</t>
  </si>
  <si>
    <t>Equips per a processos d'informació</t>
  </si>
  <si>
    <t>63900</t>
  </si>
  <si>
    <t>Altre immobilitzat material</t>
  </si>
  <si>
    <t>Seguiment de pressupost 2024_30/09/2024</t>
  </si>
  <si>
    <t>Agroecoland</t>
  </si>
  <si>
    <t>Subvenció OHB 2023 (25%)</t>
  </si>
  <si>
    <t>45390</t>
  </si>
  <si>
    <t>Altres subvencions a societats mercantils, ent. Públiques</t>
  </si>
  <si>
    <t>A Consorcis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</si>
</sst>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#,##0.00;\-#,###,##0.00;"/>
    <numFmt numFmtId="165" formatCode="0.00\ %"/>
  </numFmts>
  <fonts count="36" x14ac:knownFonts="1">
    <font>
      <sz val="10"/>
      <color rgb="FF000000"/>
      <name val="Open Sans"/>
      <family val="2"/>
      <scheme val="minor"/>
    </font>
    <font>
      <sz val="8"/>
      <name val="Open Sans"/>
      <family val="2"/>
      <scheme val="minor"/>
    </font>
    <font>
      <sz val="10"/>
      <color theme="1"/>
      <name val="Open Sans"/>
      <family val="2"/>
    </font>
    <font>
      <i/>
      <sz val="10"/>
      <color theme="1"/>
      <name val="Open Sans"/>
      <family val="2"/>
    </font>
    <font>
      <b/>
      <sz val="10"/>
      <color theme="1"/>
      <name val="Open Sans"/>
      <family val="2"/>
    </font>
    <font>
      <sz val="10"/>
      <color rgb="FFFF0000"/>
      <name val="Open Sans"/>
      <family val="2"/>
    </font>
    <font>
      <b/>
      <sz val="10"/>
      <name val="Open Sans"/>
      <family val="2"/>
    </font>
    <font>
      <sz val="10"/>
      <name val="Open Sans"/>
      <family val="2"/>
    </font>
    <font>
      <b/>
      <i/>
      <sz val="10"/>
      <color theme="1"/>
      <name val="Open Sans"/>
      <family val="2"/>
    </font>
    <font>
      <i/>
      <sz val="10"/>
      <name val="Open Sans"/>
      <family val="2"/>
    </font>
    <font>
      <sz val="11"/>
      <color theme="1"/>
      <name val="Open Sans"/>
      <family val="2"/>
      <scheme val="minor"/>
    </font>
    <font>
      <b/>
      <sz val="15"/>
      <color theme="3"/>
      <name val="Open Sans"/>
      <family val="2"/>
      <scheme val="minor"/>
    </font>
    <font>
      <b/>
      <sz val="11"/>
      <color theme="3"/>
      <name val="Open Sans"/>
      <family val="2"/>
      <scheme val="minor"/>
    </font>
    <font>
      <sz val="11"/>
      <color rgb="FF006100"/>
      <name val="Open Sans"/>
      <family val="2"/>
      <scheme val="minor"/>
    </font>
    <font>
      <sz val="11"/>
      <color rgb="FF9C0006"/>
      <name val="Open Sans"/>
      <family val="2"/>
      <scheme val="minor"/>
    </font>
    <font>
      <sz val="11"/>
      <color rgb="FF9C5700"/>
      <name val="Open Sans"/>
      <family val="2"/>
      <scheme val="minor"/>
    </font>
    <font>
      <sz val="11"/>
      <color rgb="FF3F3F76"/>
      <name val="Open Sans"/>
      <family val="2"/>
      <scheme val="minor"/>
    </font>
    <font>
      <b/>
      <sz val="11"/>
      <color rgb="FF3F3F3F"/>
      <name val="Open Sans"/>
      <family val="2"/>
      <scheme val="minor"/>
    </font>
    <font>
      <b/>
      <sz val="11"/>
      <color rgb="FFFA7D00"/>
      <name val="Open Sans"/>
      <family val="2"/>
      <scheme val="minor"/>
    </font>
    <font>
      <sz val="11"/>
      <color rgb="FFFA7D00"/>
      <name val="Open Sans"/>
      <family val="2"/>
      <scheme val="minor"/>
    </font>
    <font>
      <b/>
      <sz val="11"/>
      <color theme="0"/>
      <name val="Open Sans"/>
      <family val="2"/>
      <scheme val="minor"/>
    </font>
    <font>
      <b/>
      <sz val="11"/>
      <color theme="1"/>
      <name val="Open Sans"/>
      <family val="2"/>
      <scheme val="minor"/>
    </font>
    <font>
      <sz val="10"/>
      <color theme="1"/>
      <name val="Open Sans"/>
      <family val="2"/>
      <scheme val="minor"/>
    </font>
    <font>
      <sz val="10"/>
      <color theme="1" tint="0.499984740745262"/>
      <name val="Open Sans"/>
      <family val="2"/>
      <scheme val="minor"/>
    </font>
    <font>
      <sz val="10"/>
      <color rgb="FFFF0000"/>
      <name val="Open Sans"/>
      <family val="2"/>
      <scheme val="minor"/>
    </font>
    <font>
      <sz val="10"/>
      <color theme="0"/>
      <name val="Open Sans"/>
      <family val="2"/>
      <scheme val="minor"/>
    </font>
    <font>
      <b/>
      <sz val="10"/>
      <color rgb="FF8700FF"/>
      <name val="Open Sans"/>
      <family val="2"/>
    </font>
    <font>
      <b/>
      <sz val="10"/>
      <color rgb="FF000000"/>
      <name val="Open Sans"/>
      <family val="2"/>
    </font>
    <font>
      <sz val="10"/>
      <color rgb="FF000000"/>
      <name val="Atkinson Hyperlegible"/>
      <scheme val="major"/>
    </font>
    <font>
      <sz val="30"/>
      <color rgb="FF000000"/>
      <name val="Atkinson Hyperlegible"/>
      <family val="2"/>
      <scheme val="major"/>
    </font>
    <font>
      <sz val="20"/>
      <color rgb="FF000000"/>
      <name val="Atkinson Hyperlegible"/>
      <scheme val="major"/>
    </font>
    <font>
      <b/>
      <sz val="10"/>
      <color rgb="FF000000"/>
      <name val="Atkinson Hyperlegible"/>
      <scheme val="major"/>
    </font>
    <font>
      <b/>
      <sz val="10"/>
      <color theme="1"/>
      <name val="Open Sans"/>
      <family val="2"/>
      <scheme val="minor"/>
    </font>
    <font>
      <b/>
      <sz val="10"/>
      <color rgb="FF000000"/>
      <name val="Open Sans"/>
      <family val="2"/>
      <scheme val="minor"/>
    </font>
    <font>
      <sz val="8"/>
      <color theme="1"/>
      <name val="Open Sans"/>
      <family val="2"/>
    </font>
    <font>
      <sz val="10"/>
      <color theme="9" tint="-0.249977111117893"/>
      <name val="Open San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24994659260841701"/>
      </top>
      <bottom style="thin">
        <color theme="0" tint="-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49" fontId="27" fillId="0" borderId="17" applyProtection="0">
      <alignment vertical="center"/>
      <protection locked="0"/>
    </xf>
    <xf numFmtId="43" fontId="22" fillId="0" borderId="0" applyFill="0" applyBorder="0" applyAlignment="0" applyProtection="0"/>
    <xf numFmtId="41" fontId="22" fillId="0" borderId="0" applyFill="0" applyBorder="0" applyAlignment="0" applyProtection="0"/>
    <xf numFmtId="44" fontId="22" fillId="0" borderId="0" applyFill="0" applyBorder="0" applyAlignment="0" applyProtection="0"/>
    <xf numFmtId="42" fontId="22" fillId="0" borderId="0" applyFill="0" applyBorder="0" applyAlignment="0" applyProtection="0"/>
    <xf numFmtId="165" fontId="22" fillId="0" borderId="0" applyFill="0" applyBorder="0" applyAlignment="0" applyProtection="0"/>
    <xf numFmtId="49" fontId="29" fillId="0" borderId="0" applyProtection="0">
      <alignment vertical="center"/>
    </xf>
    <xf numFmtId="0" fontId="11" fillId="0" borderId="9" applyNumberFormat="0" applyFill="0" applyAlignment="0" applyProtection="0"/>
    <xf numFmtId="49" fontId="30" fillId="0" borderId="0" applyProtection="0">
      <alignment vertical="center"/>
    </xf>
    <xf numFmtId="49" fontId="31" fillId="0" borderId="0" applyProtection="0">
      <alignment vertical="center"/>
    </xf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10" applyNumberFormat="0" applyAlignment="0" applyProtection="0"/>
    <xf numFmtId="0" fontId="17" fillId="6" borderId="11" applyNumberFormat="0" applyAlignment="0" applyProtection="0"/>
    <xf numFmtId="0" fontId="18" fillId="6" borderId="10" applyNumberFormat="0" applyAlignment="0" applyProtection="0"/>
    <xf numFmtId="0" fontId="19" fillId="0" borderId="12" applyNumberFormat="0" applyFill="0" applyAlignment="0" applyProtection="0"/>
    <xf numFmtId="0" fontId="20" fillId="7" borderId="13" applyNumberFormat="0" applyAlignment="0" applyProtection="0"/>
    <xf numFmtId="0" fontId="24" fillId="0" borderId="0" applyNumberFormat="0" applyFill="0" applyProtection="0">
      <alignment vertical="center"/>
    </xf>
    <xf numFmtId="0" fontId="10" fillId="8" borderId="14" applyNumberFormat="0" applyFont="0" applyAlignment="0" applyProtection="0"/>
    <xf numFmtId="49" fontId="23" fillId="0" borderId="0" applyProtection="0">
      <alignment vertical="center"/>
    </xf>
    <xf numFmtId="0" fontId="21" fillId="0" borderId="15" applyNumberFormat="0" applyFill="0" applyAlignment="0" applyProtection="0"/>
    <xf numFmtId="0" fontId="25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5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5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5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5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5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49" fontId="28" fillId="0" borderId="16">
      <alignment vertical="center"/>
    </xf>
    <xf numFmtId="4" fontId="26" fillId="0" borderId="18" applyAlignment="0">
      <alignment horizontal="center" vertical="center" wrapText="1"/>
    </xf>
    <xf numFmtId="3" fontId="27" fillId="33" borderId="18" applyAlignment="0">
      <alignment horizontal="left"/>
    </xf>
  </cellStyleXfs>
  <cellXfs count="101">
    <xf numFmtId="0" fontId="0" fillId="0" borderId="0" xfId="0"/>
    <xf numFmtId="0" fontId="2" fillId="0" borderId="0" xfId="0" applyFont="1"/>
    <xf numFmtId="4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right"/>
    </xf>
    <xf numFmtId="0" fontId="7" fillId="0" borderId="0" xfId="0" applyFont="1"/>
    <xf numFmtId="4" fontId="2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4" fontId="2" fillId="0" borderId="2" xfId="0" applyNumberFormat="1" applyFont="1" applyBorder="1"/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" fontId="2" fillId="0" borderId="4" xfId="0" applyNumberFormat="1" applyFont="1" applyBorder="1"/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/>
    <xf numFmtId="4" fontId="7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0" fontId="5" fillId="0" borderId="0" xfId="0" applyFont="1"/>
    <xf numFmtId="164" fontId="5" fillId="0" borderId="0" xfId="0" quotePrefix="1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1" fontId="4" fillId="0" borderId="6" xfId="0" quotePrefix="1" applyNumberFormat="1" applyFont="1" applyBorder="1" applyAlignment="1">
      <alignment horizontal="center"/>
    </xf>
    <xf numFmtId="0" fontId="4" fillId="0" borderId="6" xfId="0" applyFont="1" applyBorder="1"/>
    <xf numFmtId="4" fontId="8" fillId="0" borderId="6" xfId="0" applyNumberFormat="1" applyFont="1" applyBorder="1" applyAlignment="1">
      <alignment horizontal="left"/>
    </xf>
    <xf numFmtId="4" fontId="4" fillId="0" borderId="6" xfId="0" applyNumberFormat="1" applyFont="1" applyBorder="1"/>
    <xf numFmtId="1" fontId="2" fillId="0" borderId="0" xfId="0" applyNumberFormat="1" applyFont="1" applyAlignment="1">
      <alignment horizontal="right"/>
    </xf>
    <xf numFmtId="0" fontId="2" fillId="0" borderId="7" xfId="0" applyFont="1" applyBorder="1"/>
    <xf numFmtId="4" fontId="3" fillId="0" borderId="1" xfId="0" applyNumberFormat="1" applyFont="1" applyBorder="1" applyAlignment="1">
      <alignment horizontal="left"/>
    </xf>
    <xf numFmtId="4" fontId="7" fillId="0" borderId="1" xfId="0" applyNumberFormat="1" applyFont="1" applyBorder="1" applyAlignment="1">
      <alignment horizontal="right"/>
    </xf>
    <xf numFmtId="1" fontId="4" fillId="0" borderId="3" xfId="0" applyNumberFormat="1" applyFont="1" applyBorder="1" applyAlignment="1">
      <alignment horizontal="center"/>
    </xf>
    <xf numFmtId="0" fontId="4" fillId="0" borderId="3" xfId="0" applyFont="1" applyBorder="1"/>
    <xf numFmtId="4" fontId="8" fillId="0" borderId="3" xfId="0" applyNumberFormat="1" applyFont="1" applyBorder="1" applyAlignment="1">
      <alignment horizontal="left"/>
    </xf>
    <xf numFmtId="4" fontId="6" fillId="0" borderId="3" xfId="0" applyNumberFormat="1" applyFont="1" applyBorder="1"/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left"/>
    </xf>
    <xf numFmtId="4" fontId="7" fillId="0" borderId="5" xfId="0" applyNumberFormat="1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1" fontId="4" fillId="0" borderId="3" xfId="0" quotePrefix="1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left"/>
    </xf>
    <xf numFmtId="1" fontId="2" fillId="0" borderId="0" xfId="0" quotePrefix="1" applyNumberFormat="1" applyFont="1" applyAlignment="1">
      <alignment horizontal="center"/>
    </xf>
    <xf numFmtId="0" fontId="3" fillId="0" borderId="1" xfId="0" applyFont="1" applyBorder="1" applyAlignment="1">
      <alignment horizontal="left"/>
    </xf>
    <xf numFmtId="1" fontId="4" fillId="0" borderId="0" xfId="0" quotePrefix="1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" fontId="3" fillId="0" borderId="2" xfId="0" applyNumberFormat="1" applyFont="1" applyBorder="1" applyAlignment="1">
      <alignment horizontal="left"/>
    </xf>
    <xf numFmtId="4" fontId="8" fillId="0" borderId="2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" fontId="7" fillId="0" borderId="4" xfId="0" applyNumberFormat="1" applyFont="1" applyBorder="1" applyAlignment="1">
      <alignment horizontal="right"/>
    </xf>
    <xf numFmtId="4" fontId="9" fillId="0" borderId="2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49" fontId="2" fillId="0" borderId="7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1" fontId="6" fillId="0" borderId="0" xfId="0" quotePrefix="1" applyNumberFormat="1" applyFont="1" applyAlignment="1">
      <alignment horizontal="center"/>
    </xf>
    <xf numFmtId="4" fontId="3" fillId="0" borderId="0" xfId="0" applyNumberFormat="1" applyFont="1" applyAlignment="1">
      <alignment horizontal="right"/>
    </xf>
    <xf numFmtId="49" fontId="27" fillId="0" borderId="17" xfId="1" applyProtection="1">
      <alignment vertical="center"/>
    </xf>
    <xf numFmtId="49" fontId="31" fillId="0" borderId="0" xfId="10">
      <alignment vertical="center"/>
    </xf>
    <xf numFmtId="1" fontId="2" fillId="0" borderId="18" xfId="0" quotePrefix="1" applyNumberFormat="1" applyFont="1" applyBorder="1" applyAlignment="1">
      <alignment horizontal="center"/>
    </xf>
    <xf numFmtId="0" fontId="2" fillId="0" borderId="18" xfId="0" applyFont="1" applyBorder="1"/>
    <xf numFmtId="3" fontId="6" fillId="33" borderId="18" xfId="0" applyNumberFormat="1" applyFont="1" applyFill="1" applyBorder="1" applyAlignment="1">
      <alignment horizontal="left"/>
    </xf>
    <xf numFmtId="0" fontId="7" fillId="33" borderId="18" xfId="0" applyFont="1" applyFill="1" applyBorder="1"/>
    <xf numFmtId="4" fontId="6" fillId="33" borderId="18" xfId="0" applyNumberFormat="1" applyFont="1" applyFill="1" applyBorder="1"/>
    <xf numFmtId="49" fontId="30" fillId="0" borderId="0" xfId="9">
      <alignment vertical="center"/>
    </xf>
    <xf numFmtId="4" fontId="26" fillId="0" borderId="18" xfId="49" applyAlignment="1">
      <alignment horizontal="center" vertical="center" wrapText="1"/>
    </xf>
    <xf numFmtId="4" fontId="26" fillId="0" borderId="18" xfId="49" applyAlignment="1">
      <alignment vertical="center"/>
    </xf>
    <xf numFmtId="4" fontId="26" fillId="0" borderId="18" xfId="49" applyAlignment="1">
      <alignment horizontal="right" vertical="center" wrapText="1"/>
    </xf>
    <xf numFmtId="4" fontId="26" fillId="0" borderId="18" xfId="49" applyAlignment="1">
      <alignment horizontal="center" vertical="center"/>
    </xf>
    <xf numFmtId="3" fontId="27" fillId="33" borderId="18" xfId="50" applyAlignment="1">
      <alignment horizontal="left"/>
    </xf>
    <xf numFmtId="3" fontId="27" fillId="33" borderId="18" xfId="50" applyAlignment="1"/>
    <xf numFmtId="4" fontId="26" fillId="0" borderId="18" xfId="49" applyAlignment="1">
      <alignment horizontal="left" vertical="center" wrapText="1"/>
    </xf>
    <xf numFmtId="4" fontId="26" fillId="0" borderId="18" xfId="49" applyAlignment="1">
      <alignment vertical="center" wrapText="1"/>
    </xf>
    <xf numFmtId="3" fontId="27" fillId="33" borderId="18" xfId="50" applyAlignment="1">
      <alignment horizontal="right"/>
    </xf>
    <xf numFmtId="2" fontId="27" fillId="33" borderId="18" xfId="50" applyNumberFormat="1" applyAlignment="1"/>
    <xf numFmtId="4" fontId="27" fillId="33" borderId="18" xfId="50" applyNumberFormat="1" applyAlignment="1"/>
    <xf numFmtId="4" fontId="31" fillId="0" borderId="0" xfId="10" applyNumberFormat="1">
      <alignment vertical="center"/>
    </xf>
    <xf numFmtId="49" fontId="29" fillId="0" borderId="0" xfId="7">
      <alignment vertical="center"/>
    </xf>
    <xf numFmtId="43" fontId="32" fillId="0" borderId="0" xfId="2" applyFont="1" applyAlignment="1">
      <alignment vertical="center"/>
    </xf>
    <xf numFmtId="4" fontId="33" fillId="0" borderId="0" xfId="10" applyNumberFormat="1" applyFont="1" applyAlignment="1">
      <alignment horizontal="right" vertical="center"/>
    </xf>
    <xf numFmtId="2" fontId="33" fillId="0" borderId="0" xfId="10" applyNumberFormat="1" applyFont="1" applyAlignment="1">
      <alignment horizontal="right" vertical="center"/>
    </xf>
    <xf numFmtId="0" fontId="34" fillId="0" borderId="0" xfId="0" applyFont="1" applyAlignment="1">
      <alignment horizontal="left"/>
    </xf>
    <xf numFmtId="0" fontId="34" fillId="0" borderId="0" xfId="0" applyFont="1"/>
    <xf numFmtId="4" fontId="7" fillId="0" borderId="18" xfId="0" applyNumberFormat="1" applyFont="1" applyBorder="1"/>
    <xf numFmtId="4" fontId="6" fillId="0" borderId="6" xfId="0" applyNumberFormat="1" applyFont="1" applyBorder="1"/>
    <xf numFmtId="49" fontId="33" fillId="0" borderId="0" xfId="10" applyFont="1">
      <alignment vertical="center"/>
    </xf>
    <xf numFmtId="4" fontId="33" fillId="0" borderId="0" xfId="10" applyNumberFormat="1" applyFont="1">
      <alignment vertical="center"/>
    </xf>
    <xf numFmtId="0" fontId="32" fillId="0" borderId="0" xfId="0" applyFont="1"/>
    <xf numFmtId="4" fontId="35" fillId="0" borderId="0" xfId="0" applyNumberFormat="1" applyFont="1"/>
    <xf numFmtId="4" fontId="8" fillId="0" borderId="7" xfId="0" applyNumberFormat="1" applyFont="1" applyBorder="1" applyAlignment="1">
      <alignment horizontal="left"/>
    </xf>
    <xf numFmtId="4" fontId="3" fillId="0" borderId="7" xfId="0" applyNumberFormat="1" applyFont="1" applyBorder="1" applyAlignment="1">
      <alignment horizontal="left"/>
    </xf>
    <xf numFmtId="4" fontId="26" fillId="0" borderId="18" xfId="49" applyAlignment="1">
      <alignment horizontal="left" vertical="center" wrapText="1"/>
    </xf>
  </cellXfs>
  <cellStyles count="51">
    <cellStyle name="20% - Èmfasi1" xfId="25" builtinId="30" customBuiltin="1"/>
    <cellStyle name="20% - Èmfasi2" xfId="29" builtinId="34" customBuiltin="1"/>
    <cellStyle name="20% - Èmfasi3" xfId="33" builtinId="38" customBuiltin="1"/>
    <cellStyle name="20% - Èmfasi4" xfId="37" builtinId="42" customBuiltin="1"/>
    <cellStyle name="20% - Èmfasi5" xfId="41" builtinId="46" customBuiltin="1"/>
    <cellStyle name="20% - Èmfasi6" xfId="45" builtinId="50" customBuiltin="1"/>
    <cellStyle name="40% - Èmfasi1" xfId="26" builtinId="31" customBuiltin="1"/>
    <cellStyle name="40% - Èmfasi2" xfId="30" builtinId="35" customBuiltin="1"/>
    <cellStyle name="40% - Èmfasi3" xfId="34" builtinId="39" customBuiltin="1"/>
    <cellStyle name="40% - Èmfasi4" xfId="38" builtinId="43" customBuiltin="1"/>
    <cellStyle name="40% - Èmfasi5" xfId="42" builtinId="47" customBuiltin="1"/>
    <cellStyle name="40% - Èmfasi6" xfId="46" builtinId="51" customBuiltin="1"/>
    <cellStyle name="60% - Èmfasi1" xfId="27" builtinId="32" customBuiltin="1"/>
    <cellStyle name="60% - Èmfasi2" xfId="31" builtinId="36" customBuiltin="1"/>
    <cellStyle name="60% - Èmfasi3" xfId="35" builtinId="40" customBuiltin="1"/>
    <cellStyle name="60% - Èmfasi4" xfId="39" builtinId="44" customBuiltin="1"/>
    <cellStyle name="60% - Èmfasi5" xfId="43" builtinId="48" customBuiltin="1"/>
    <cellStyle name="60% - Èmfasi6" xfId="47" builtinId="52" customBuiltin="1"/>
    <cellStyle name="Bé" xfId="12" builtinId="26" hidden="1"/>
    <cellStyle name="Càlcul" xfId="17" builtinId="22" hidden="1"/>
    <cellStyle name="Cel·la de comprovació" xfId="19" builtinId="23" hidden="1"/>
    <cellStyle name="Cel·la enllaçada" xfId="18" builtinId="24" hidden="1"/>
    <cellStyle name="Coma" xfId="2" builtinId="3" customBuiltin="1"/>
    <cellStyle name="Èmfasi1" xfId="24" builtinId="29" customBuiltin="1"/>
    <cellStyle name="Èmfasi2" xfId="28" builtinId="33" customBuiltin="1"/>
    <cellStyle name="Èmfasi3" xfId="32" builtinId="37" customBuiltin="1"/>
    <cellStyle name="Èmfasi4" xfId="36" builtinId="41" customBuiltin="1"/>
    <cellStyle name="Èmfasi5" xfId="40" builtinId="45" customBuiltin="1"/>
    <cellStyle name="Èmfasi6" xfId="44" builtinId="49" customBuiltin="1"/>
    <cellStyle name="Encapçalament taiña" xfId="49" xr:uid="{BBC2A5E6-D763-40B3-A2D6-3E97C8D571E9}"/>
    <cellStyle name="Entrada" xfId="15" builtinId="20" hidden="1"/>
    <cellStyle name="Incorrecte" xfId="13" builtinId="27" hidden="1"/>
    <cellStyle name="Milers [0]" xfId="3" builtinId="6" customBuiltin="1"/>
    <cellStyle name="Moneda" xfId="4" builtinId="4" customBuiltin="1"/>
    <cellStyle name="Moneda [0]" xfId="5" builtinId="7" customBuiltin="1"/>
    <cellStyle name="Neutral" xfId="14" builtinId="28" hidden="1"/>
    <cellStyle name="Normal" xfId="0" builtinId="0" customBuiltin="1"/>
    <cellStyle name="Nota" xfId="21" builtinId="10" hidden="1"/>
    <cellStyle name="Percentatge" xfId="6" builtinId="5" customBuiltin="1"/>
    <cellStyle name="Resultat" xfId="16" builtinId="21" hidden="1"/>
    <cellStyle name="Text d'advertiment" xfId="20" builtinId="11" customBuiltin="1"/>
    <cellStyle name="Text explicatiu" xfId="22" builtinId="53" customBuiltin="1"/>
    <cellStyle name="Títol" xfId="7" builtinId="15" customBuiltin="1"/>
    <cellStyle name="Títol 1" xfId="8" builtinId="16" hidden="1"/>
    <cellStyle name="Títol 2" xfId="9" builtinId="17" customBuiltin="1"/>
    <cellStyle name="Títol 3" xfId="10" builtinId="18" customBuiltin="1"/>
    <cellStyle name="Títol 4" xfId="11" builtinId="19" hidden="1"/>
    <cellStyle name="Títol gràfic" xfId="1" xr:uid="{A3BE2754-41AB-4D4E-A7FD-4B521465F3B6}"/>
    <cellStyle name="Titulo 4" xfId="48" xr:uid="{613EA0DE-94EE-4CAF-A0B1-745A514F390B}"/>
    <cellStyle name="Total" xfId="23" builtinId="25" hidden="1"/>
    <cellStyle name="Totals" xfId="50" xr:uid="{D822A727-8844-482E-A81F-A5C5231836E3}"/>
  </cellStyles>
  <dxfs count="8">
    <dxf>
      <font>
        <b val="0"/>
        <i val="0"/>
        <strike val="0"/>
      </font>
      <fill>
        <patternFill patternType="none">
          <bgColor auto="1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color auto="1"/>
      </font>
      <border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</font>
      <border>
        <left/>
        <right/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b val="0"/>
        <i val="0"/>
        <color auto="1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color theme="7"/>
      </font>
    </dxf>
    <dxf>
      <font>
        <b/>
        <i val="0"/>
        <strike val="0"/>
      </font>
      <fill>
        <patternFill>
          <fgColor theme="9" tint="0.79998168889431442"/>
          <bgColor theme="9" tint="0.79998168889431442"/>
        </patternFill>
      </fill>
      <border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lor theme="9"/>
      </font>
      <border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</font>
      <border>
        <top style="thin">
          <color auto="1"/>
        </top>
        <bottom style="thin">
          <color auto="1"/>
        </bottom>
        <horizontal style="thin">
          <color auto="1"/>
        </horizontal>
      </border>
    </dxf>
  </dxfs>
  <tableStyles count="1" defaultTableStyle="TableStyleMedium9" defaultPivotStyle="PivotStyleLight16">
    <tableStyle name="IM tSUL" pivot="0" count="8" xr9:uid="{C2082316-3BEF-4E85-A2C6-4EF4D1D5C9BC}">
      <tableStyleElement type="wholeTable" dxfId="7"/>
      <tableStyleElement type="headerRow" dxfId="6"/>
      <tableStyleElement type="totalRow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mruColors>
      <color rgb="FF000000"/>
      <color rgb="FF87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400049</xdr:colOff>
      <xdr:row>1</xdr:row>
      <xdr:rowOff>8603</xdr:rowOff>
    </xdr:from>
    <xdr:to>
      <xdr:col>9</xdr:col>
      <xdr:colOff>888390</xdr:colOff>
      <xdr:row>2</xdr:row>
      <xdr:rowOff>61703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182099" y="199103"/>
          <a:ext cx="1469416" cy="376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0</xdr:row>
      <xdr:rowOff>104775</xdr:rowOff>
    </xdr:from>
    <xdr:to>
      <xdr:col>11</xdr:col>
      <xdr:colOff>880403</xdr:colOff>
      <xdr:row>0</xdr:row>
      <xdr:rowOff>472200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F48EF489-E0C1-533C-4554-C97D1F49F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6550" y="104775"/>
          <a:ext cx="1518578" cy="367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247650</xdr:colOff>
      <xdr:row>0</xdr:row>
      <xdr:rowOff>142875</xdr:rowOff>
    </xdr:from>
    <xdr:to>
      <xdr:col>11</xdr:col>
      <xdr:colOff>823350</xdr:colOff>
      <xdr:row>1</xdr:row>
      <xdr:rowOff>53100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4D6EC368-305A-0E93-6821-DC3B79DD6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91950" y="142875"/>
          <a:ext cx="1452000" cy="386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0</xdr:row>
      <xdr:rowOff>123825</xdr:rowOff>
    </xdr:from>
    <xdr:to>
      <xdr:col>10</xdr:col>
      <xdr:colOff>697888</xdr:colOff>
      <xdr:row>1</xdr:row>
      <xdr:rowOff>43575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D677538B-2AA4-13F9-80CB-41DFA841D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123825"/>
          <a:ext cx="1478938" cy="396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209550</xdr:colOff>
      <xdr:row>0</xdr:row>
      <xdr:rowOff>38100</xdr:rowOff>
    </xdr:from>
    <xdr:to>
      <xdr:col>11</xdr:col>
      <xdr:colOff>831238</xdr:colOff>
      <xdr:row>0</xdr:row>
      <xdr:rowOff>434100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7058BA4A-0F10-DC13-154C-4DC2AE222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38100"/>
          <a:ext cx="1488463" cy="396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0</xdr:row>
      <xdr:rowOff>123825</xdr:rowOff>
    </xdr:from>
    <xdr:to>
      <xdr:col>11</xdr:col>
      <xdr:colOff>710729</xdr:colOff>
      <xdr:row>1</xdr:row>
      <xdr:rowOff>43575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64F9B3B6-45FA-EF6C-4400-FBBA6D643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8300" y="123825"/>
          <a:ext cx="1434629" cy="396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0</xdr:row>
      <xdr:rowOff>95250</xdr:rowOff>
    </xdr:from>
    <xdr:to>
      <xdr:col>11</xdr:col>
      <xdr:colOff>764563</xdr:colOff>
      <xdr:row>0</xdr:row>
      <xdr:rowOff>462675</xdr:rowOff>
    </xdr:to>
    <xdr:pic>
      <xdr:nvPicPr>
        <xdr:cNvPr id="6" name="Imatge 5">
          <a:extLst>
            <a:ext uri="{FF2B5EF4-FFF2-40B4-BE49-F238E27FC236}">
              <a16:creationId xmlns:a16="http://schemas.microsoft.com/office/drawing/2014/main" id="{6E9CCA17-FDC6-D96C-6F20-B830F9AF0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8400" y="95250"/>
          <a:ext cx="1555138" cy="36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IM Excel Soft">
      <a:dk1>
        <a:srgbClr val="404040"/>
      </a:dk1>
      <a:lt1>
        <a:srgbClr val="FFFFFF"/>
      </a:lt1>
      <a:dk2>
        <a:srgbClr val="6CCE73"/>
      </a:dk2>
      <a:lt2>
        <a:srgbClr val="F8A88F"/>
      </a:lt2>
      <a:accent1>
        <a:srgbClr val="FF8A8A"/>
      </a:accent1>
      <a:accent2>
        <a:srgbClr val="FFE292"/>
      </a:accent2>
      <a:accent3>
        <a:srgbClr val="FDBAFD"/>
      </a:accent3>
      <a:accent4>
        <a:srgbClr val="D95189"/>
      </a:accent4>
      <a:accent5>
        <a:srgbClr val="8FF7F7"/>
      </a:accent5>
      <a:accent6>
        <a:srgbClr val="B766FF"/>
      </a:accent6>
      <a:hlink>
        <a:srgbClr val="8700FF"/>
      </a:hlink>
      <a:folHlink>
        <a:srgbClr val="A7E2AB"/>
      </a:folHlink>
    </a:clrScheme>
    <a:fontScheme name="Institut Meptropoli 2">
      <a:majorFont>
        <a:latin typeface="Atkinson Hyperlegible"/>
        <a:ea typeface=""/>
        <a:cs typeface=""/>
      </a:majorFont>
      <a:minorFont>
        <a:latin typeface="Open Sans"/>
        <a:ea typeface=""/>
        <a:cs typeface="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33"/>
  <sheetViews>
    <sheetView showGridLines="0" tabSelected="1" zoomScaleNormal="100" workbookViewId="0">
      <selection activeCell="A2" sqref="A2"/>
    </sheetView>
  </sheetViews>
  <sheetFormatPr defaultColWidth="11.5703125" defaultRowHeight="15" x14ac:dyDescent="0.3"/>
  <cols>
    <col min="1" max="1" width="7" style="1" customWidth="1"/>
    <col min="2" max="2" width="10.7109375" style="1" customWidth="1"/>
    <col min="3" max="3" width="38.7109375" style="1" customWidth="1"/>
    <col min="4" max="4" width="17" style="1" customWidth="1"/>
    <col min="5" max="5" width="14.5703125" style="1" customWidth="1"/>
    <col min="6" max="6" width="14.140625" style="1" customWidth="1"/>
    <col min="7" max="7" width="15.140625" style="1" customWidth="1"/>
    <col min="8" max="8" width="14.42578125" style="1" customWidth="1"/>
    <col min="9" max="9" width="14.7109375" style="1" customWidth="1"/>
    <col min="10" max="10" width="14" style="1" customWidth="1"/>
    <col min="11" max="11" width="4.85546875" style="1" customWidth="1"/>
    <col min="12" max="12" width="12.85546875" style="1" customWidth="1"/>
    <col min="13" max="16384" width="11.5703125" style="1"/>
  </cols>
  <sheetData>
    <row r="2" spans="2:10" ht="27" x14ac:dyDescent="0.3">
      <c r="B2" s="73" t="s">
        <v>168</v>
      </c>
      <c r="C2" s="73"/>
    </row>
    <row r="4" spans="2:10" x14ac:dyDescent="0.3">
      <c r="B4" s="66" t="s">
        <v>11</v>
      </c>
      <c r="C4" s="66"/>
      <c r="D4" s="66"/>
      <c r="E4" s="66"/>
      <c r="F4" s="66"/>
      <c r="G4" s="66"/>
      <c r="H4" s="66"/>
      <c r="I4" s="66"/>
      <c r="J4" s="66"/>
    </row>
    <row r="6" spans="2:10" s="28" customFormat="1" ht="33" customHeight="1" x14ac:dyDescent="0.3">
      <c r="B6" s="74" t="s">
        <v>7</v>
      </c>
      <c r="C6" s="75" t="s">
        <v>12</v>
      </c>
      <c r="D6" s="76" t="s">
        <v>13</v>
      </c>
      <c r="E6" s="76" t="s">
        <v>14</v>
      </c>
      <c r="F6" s="76" t="s">
        <v>15</v>
      </c>
      <c r="G6" s="76" t="s">
        <v>16</v>
      </c>
      <c r="H6" s="76" t="s">
        <v>17</v>
      </c>
      <c r="I6" s="76" t="s">
        <v>18</v>
      </c>
      <c r="J6" s="76" t="s">
        <v>19</v>
      </c>
    </row>
    <row r="7" spans="2:10" x14ac:dyDescent="0.3">
      <c r="B7" s="3"/>
      <c r="C7" s="4"/>
      <c r="D7" s="5"/>
      <c r="E7" s="5"/>
      <c r="F7" s="5"/>
      <c r="G7" s="5"/>
      <c r="H7" s="5"/>
      <c r="I7" s="5"/>
      <c r="J7" s="5"/>
    </row>
    <row r="8" spans="2:10" x14ac:dyDescent="0.3">
      <c r="B8" s="68">
        <v>3</v>
      </c>
      <c r="C8" s="69" t="s">
        <v>0</v>
      </c>
      <c r="D8" s="92">
        <f>'Cap. 3 Ing. vendes'!F3</f>
        <v>1139712.6199999999</v>
      </c>
      <c r="E8" s="92">
        <f>'Cap. 3 Ing. vendes'!G3</f>
        <v>90831.26999999999</v>
      </c>
      <c r="F8" s="92">
        <f>'Cap. 3 Ing. vendes'!H3</f>
        <v>1230543.8899999999</v>
      </c>
      <c r="G8" s="92">
        <f>'Cap. 3 Ing. vendes'!I3</f>
        <v>306028.29000000004</v>
      </c>
      <c r="H8" s="92">
        <f>'Cap. 3 Ing. vendes'!J3</f>
        <v>3887.1899999999996</v>
      </c>
      <c r="I8" s="92">
        <f>'Cap. 3 Ing. vendes'!K3</f>
        <v>302141.10000000003</v>
      </c>
      <c r="J8" s="92">
        <f>'Cap. 3 Ing. vendes'!L3</f>
        <v>-924515.6</v>
      </c>
    </row>
    <row r="9" spans="2:10" x14ac:dyDescent="0.3">
      <c r="B9" s="68">
        <v>4</v>
      </c>
      <c r="C9" s="69" t="s">
        <v>1</v>
      </c>
      <c r="D9" s="92">
        <f>'Cap. 4 Ing. Transf.corrents'!F3</f>
        <v>3292944.16</v>
      </c>
      <c r="E9" s="92">
        <f>'Cap. 4 Ing. Transf.corrents'!G3</f>
        <v>215359.64</v>
      </c>
      <c r="F9" s="92">
        <f>'Cap. 4 Ing. Transf.corrents'!H3</f>
        <v>3508303.8000000003</v>
      </c>
      <c r="G9" s="92">
        <f>'Cap. 4 Ing. Transf.corrents'!I3</f>
        <v>3100342.0599999996</v>
      </c>
      <c r="H9" s="92">
        <f>'Cap. 4 Ing. Transf.corrents'!J3</f>
        <v>475004.29999999981</v>
      </c>
      <c r="I9" s="92">
        <f>'Cap. 4 Ing. Transf.corrents'!K3</f>
        <v>2625337.7599999998</v>
      </c>
      <c r="J9" s="92">
        <f>'Cap. 4 Ing. Transf.corrents'!L3</f>
        <v>-407961.74</v>
      </c>
    </row>
    <row r="10" spans="2:10" x14ac:dyDescent="0.3">
      <c r="B10" s="68">
        <v>5</v>
      </c>
      <c r="C10" s="69" t="s">
        <v>2</v>
      </c>
      <c r="D10" s="92">
        <f>'Cap. 5,8 Ing. pat-Act.fin'!E3</f>
        <v>30</v>
      </c>
      <c r="E10" s="92">
        <f>'Cap. 5,8 Ing. pat-Act.fin'!F3</f>
        <v>0</v>
      </c>
      <c r="F10" s="92">
        <f>'Cap. 5,8 Ing. pat-Act.fin'!G3</f>
        <v>30</v>
      </c>
      <c r="G10" s="92">
        <f>'Cap. 5,8 Ing. pat-Act.fin'!H3</f>
        <v>0</v>
      </c>
      <c r="H10" s="92">
        <f>'Cap. 5,8 Ing. pat-Act.fin'!I3</f>
        <v>0</v>
      </c>
      <c r="I10" s="92">
        <f>'Cap. 5,8 Ing. pat-Act.fin'!J3</f>
        <v>0</v>
      </c>
      <c r="J10" s="92">
        <f>'Cap. 5,8 Ing. pat-Act.fin'!K3</f>
        <v>-30</v>
      </c>
    </row>
    <row r="11" spans="2:10" x14ac:dyDescent="0.3">
      <c r="B11" s="68">
        <v>8</v>
      </c>
      <c r="C11" s="69" t="s">
        <v>20</v>
      </c>
      <c r="D11" s="92">
        <f>'Cap. 5,8 Ing. pat-Act.fin'!E13</f>
        <v>0</v>
      </c>
      <c r="E11" s="92">
        <f>'Cap. 5,8 Ing. pat-Act.fin'!F13</f>
        <v>184112.79</v>
      </c>
      <c r="F11" s="92">
        <f>'Cap. 5,8 Ing. pat-Act.fin'!G13</f>
        <v>184112.79</v>
      </c>
      <c r="G11" s="92">
        <f>'Cap. 5,8 Ing. pat-Act.fin'!H13</f>
        <v>0</v>
      </c>
      <c r="H11" s="92">
        <f>'Cap. 5,8 Ing. pat-Act.fin'!I13</f>
        <v>0</v>
      </c>
      <c r="I11" s="92">
        <f>'Cap. 5,8 Ing. pat-Act.fin'!J13</f>
        <v>0</v>
      </c>
      <c r="J11" s="92">
        <f>'Cap. 5,8 Ing. pat-Act.fin'!K13</f>
        <v>-184112.79</v>
      </c>
    </row>
    <row r="12" spans="2:10" x14ac:dyDescent="0.3">
      <c r="C12" s="6"/>
    </row>
    <row r="13" spans="2:10" s="7" customFormat="1" x14ac:dyDescent="0.3">
      <c r="B13" s="70" t="s">
        <v>21</v>
      </c>
      <c r="C13" s="71"/>
      <c r="D13" s="72">
        <f>SUM(D8:D12)</f>
        <v>4432686.78</v>
      </c>
      <c r="E13" s="72">
        <f t="shared" ref="E13:J13" si="0">SUM(E8:E12)</f>
        <v>490303.70000000007</v>
      </c>
      <c r="F13" s="72">
        <f t="shared" si="0"/>
        <v>4922990.4800000004</v>
      </c>
      <c r="G13" s="72">
        <f t="shared" si="0"/>
        <v>3406370.3499999996</v>
      </c>
      <c r="H13" s="72">
        <f t="shared" si="0"/>
        <v>478891.48999999982</v>
      </c>
      <c r="I13" s="72">
        <f t="shared" si="0"/>
        <v>2927478.86</v>
      </c>
      <c r="J13" s="72">
        <f t="shared" si="0"/>
        <v>-1516620.13</v>
      </c>
    </row>
    <row r="14" spans="2:10" x14ac:dyDescent="0.3">
      <c r="B14" s="12"/>
    </row>
    <row r="15" spans="2:10" x14ac:dyDescent="0.3">
      <c r="B15" s="12"/>
    </row>
    <row r="16" spans="2:10" x14ac:dyDescent="0.3">
      <c r="B16" s="66" t="s">
        <v>22</v>
      </c>
      <c r="C16" s="66"/>
      <c r="D16" s="66"/>
      <c r="E16" s="66"/>
      <c r="F16" s="66"/>
      <c r="G16" s="66"/>
      <c r="H16" s="66"/>
      <c r="I16" s="66"/>
      <c r="J16" s="66"/>
    </row>
    <row r="18" spans="2:10" s="28" customFormat="1" ht="33.75" customHeight="1" x14ac:dyDescent="0.3">
      <c r="B18" s="74" t="s">
        <v>7</v>
      </c>
      <c r="C18" s="75" t="s">
        <v>12</v>
      </c>
      <c r="D18" s="76" t="s">
        <v>13</v>
      </c>
      <c r="E18" s="76" t="s">
        <v>14</v>
      </c>
      <c r="F18" s="76" t="s">
        <v>15</v>
      </c>
      <c r="G18" s="76" t="s">
        <v>23</v>
      </c>
      <c r="H18" s="76" t="s">
        <v>24</v>
      </c>
      <c r="I18" s="76" t="s">
        <v>25</v>
      </c>
      <c r="J18" s="76" t="s">
        <v>19</v>
      </c>
    </row>
    <row r="19" spans="2:10" x14ac:dyDescent="0.3">
      <c r="B19" s="3"/>
      <c r="C19" s="4"/>
      <c r="D19" s="9"/>
      <c r="E19" s="9"/>
      <c r="F19" s="9"/>
      <c r="G19" s="9"/>
      <c r="H19" s="9"/>
      <c r="I19" s="9"/>
      <c r="J19" s="9"/>
    </row>
    <row r="20" spans="2:10" x14ac:dyDescent="0.3">
      <c r="B20" s="68">
        <v>1</v>
      </c>
      <c r="C20" s="69" t="s">
        <v>3</v>
      </c>
      <c r="D20" s="92">
        <f>'Cap. 1 Desp. Personal'!F3</f>
        <v>3180065.07</v>
      </c>
      <c r="E20" s="92">
        <f>'Cap. 1 Desp. Personal'!G3</f>
        <v>299946.99000000005</v>
      </c>
      <c r="F20" s="92">
        <f>'Cap. 1 Desp. Personal'!H3</f>
        <v>3480012.06</v>
      </c>
      <c r="G20" s="92">
        <f>'Cap. 1 Desp. Personal'!I3</f>
        <v>2638248.4500000002</v>
      </c>
      <c r="H20" s="92">
        <f>'Cap. 1 Desp. Personal'!J3</f>
        <v>0</v>
      </c>
      <c r="I20" s="92">
        <f>'Cap. 1 Desp. Personal'!K3</f>
        <v>2638248.4500000002</v>
      </c>
      <c r="J20" s="92">
        <f>'Cap. 1 Desp. Personal'!L3</f>
        <v>841763.60999999987</v>
      </c>
    </row>
    <row r="21" spans="2:10" x14ac:dyDescent="0.3">
      <c r="B21" s="68">
        <v>2</v>
      </c>
      <c r="C21" s="69" t="s">
        <v>4</v>
      </c>
      <c r="D21" s="92">
        <f>'Cap. 2 Desp.Corrents'!F3</f>
        <v>1239291.71</v>
      </c>
      <c r="E21" s="92">
        <f>'Cap. 2 Desp.Corrents'!G3</f>
        <v>150835.24</v>
      </c>
      <c r="F21" s="92">
        <f>'Cap. 2 Desp.Corrents'!H3</f>
        <v>1390126.9500000002</v>
      </c>
      <c r="G21" s="92">
        <f>'Cap. 2 Desp.Corrents'!I3</f>
        <v>573554.54999999993</v>
      </c>
      <c r="H21" s="92">
        <f>'Cap. 2 Desp.Corrents'!J3</f>
        <v>17623.859999999997</v>
      </c>
      <c r="I21" s="92">
        <f>'Cap. 2 Desp.Corrents'!K3</f>
        <v>555930.68999999994</v>
      </c>
      <c r="J21" s="92">
        <f>'Cap. 2 Desp.Corrents'!L3</f>
        <v>816572.4</v>
      </c>
    </row>
    <row r="22" spans="2:10" x14ac:dyDescent="0.3">
      <c r="B22" s="68">
        <v>3</v>
      </c>
      <c r="C22" s="69" t="s">
        <v>6</v>
      </c>
      <c r="D22" s="92">
        <f>'Cap. 3-4-6 Df,TC,Inv'!F3</f>
        <v>830</v>
      </c>
      <c r="E22" s="92">
        <f>'Cap. 3-4-6 Df,TC,Inv'!G3</f>
        <v>1000</v>
      </c>
      <c r="F22" s="92">
        <f>'Cap. 3-4-6 Df,TC,Inv'!H3</f>
        <v>1830</v>
      </c>
      <c r="G22" s="92">
        <f>'Cap. 3-4-6 Df,TC,Inv'!I3</f>
        <v>2610.16</v>
      </c>
      <c r="H22" s="92">
        <f>'Cap. 3-4-6 Df,TC,Inv'!J3</f>
        <v>0</v>
      </c>
      <c r="I22" s="92">
        <f>'Cap. 3-4-6 Df,TC,Inv'!K3</f>
        <v>2610.16</v>
      </c>
      <c r="J22" s="92">
        <f>'Cap. 3-4-6 Df,TC,Inv'!L3</f>
        <v>-780.16000000000008</v>
      </c>
    </row>
    <row r="23" spans="2:10" x14ac:dyDescent="0.3">
      <c r="B23" s="68">
        <v>4</v>
      </c>
      <c r="C23" s="69" t="s">
        <v>26</v>
      </c>
      <c r="D23" s="92">
        <f>'Cap. 3-4-6 Df,TC,Inv'!F14</f>
        <v>0</v>
      </c>
      <c r="E23" s="92">
        <f>'Cap. 3-4-6 Df,TC,Inv'!G14</f>
        <v>38521.47</v>
      </c>
      <c r="F23" s="92">
        <f>'Cap. 3-4-6 Df,TC,Inv'!H14</f>
        <v>38521.47</v>
      </c>
      <c r="G23" s="92">
        <f>'Cap. 3-4-6 Df,TC,Inv'!I14</f>
        <v>19854.47</v>
      </c>
      <c r="H23" s="92">
        <f>'Cap. 3-4-6 Df,TC,Inv'!J14</f>
        <v>15000</v>
      </c>
      <c r="I23" s="92">
        <f>'Cap. 3-4-6 Df,TC,Inv'!K14</f>
        <v>4854.47</v>
      </c>
      <c r="J23" s="92">
        <f>'Cap. 3-4-6 Df,TC,Inv'!L14</f>
        <v>18667</v>
      </c>
    </row>
    <row r="24" spans="2:10" x14ac:dyDescent="0.3">
      <c r="B24" s="68">
        <v>6</v>
      </c>
      <c r="C24" s="69" t="s">
        <v>5</v>
      </c>
      <c r="D24" s="92">
        <f>'Cap. 3-4-6 Df,TC,Inv'!F26</f>
        <v>12500</v>
      </c>
      <c r="E24" s="92">
        <f>'Cap. 3-4-6 Df,TC,Inv'!G26</f>
        <v>0</v>
      </c>
      <c r="F24" s="92">
        <f>'Cap. 3-4-6 Df,TC,Inv'!H26</f>
        <v>12500</v>
      </c>
      <c r="G24" s="92">
        <f>'Cap. 3-4-6 Df,TC,Inv'!I26</f>
        <v>4574.3999999999996</v>
      </c>
      <c r="H24" s="92">
        <f>'Cap. 3-4-6 Df,TC,Inv'!J26</f>
        <v>0</v>
      </c>
      <c r="I24" s="92">
        <f>'Cap. 3-4-6 Df,TC,Inv'!K26</f>
        <v>4574.3999999999996</v>
      </c>
      <c r="J24" s="92">
        <f>'Cap. 3-4-6 Df,TC,Inv'!L26</f>
        <v>7925.6</v>
      </c>
    </row>
    <row r="26" spans="2:10" s="7" customFormat="1" x14ac:dyDescent="0.3">
      <c r="B26" s="70" t="s">
        <v>27</v>
      </c>
      <c r="C26" s="71"/>
      <c r="D26" s="72">
        <f>SUM(D20:D25)</f>
        <v>4432686.7799999993</v>
      </c>
      <c r="E26" s="72">
        <f t="shared" ref="E26:J26" si="1">SUM(E20:E25)</f>
        <v>490303.70000000007</v>
      </c>
      <c r="F26" s="72">
        <f t="shared" si="1"/>
        <v>4922990.4799999995</v>
      </c>
      <c r="G26" s="72">
        <f t="shared" si="1"/>
        <v>3238842.0300000003</v>
      </c>
      <c r="H26" s="72">
        <f t="shared" si="1"/>
        <v>32623.859999999997</v>
      </c>
      <c r="I26" s="72">
        <f t="shared" si="1"/>
        <v>3206218.1700000004</v>
      </c>
      <c r="J26" s="72">
        <f t="shared" si="1"/>
        <v>1684148.45</v>
      </c>
    </row>
    <row r="28" spans="2:10" x14ac:dyDescent="0.3">
      <c r="D28" s="8"/>
      <c r="E28" s="8"/>
      <c r="F28" s="8"/>
      <c r="G28" s="8"/>
      <c r="H28" s="8"/>
      <c r="I28" s="8"/>
      <c r="J28" s="8"/>
    </row>
    <row r="29" spans="2:10" x14ac:dyDescent="0.3">
      <c r="C29" s="65"/>
      <c r="D29" s="8"/>
      <c r="E29" s="8"/>
      <c r="F29" s="8"/>
      <c r="G29" s="8"/>
      <c r="H29" s="8"/>
      <c r="I29" s="8"/>
      <c r="J29" s="8"/>
    </row>
    <row r="30" spans="2:10" x14ac:dyDescent="0.3">
      <c r="D30" s="8"/>
      <c r="E30" s="8"/>
      <c r="F30" s="8"/>
      <c r="G30" s="8"/>
      <c r="H30" s="8"/>
      <c r="I30" s="8"/>
      <c r="J30" s="8"/>
    </row>
    <row r="31" spans="2:10" x14ac:dyDescent="0.3">
      <c r="D31" s="8"/>
      <c r="E31" s="8"/>
      <c r="F31" s="8"/>
      <c r="G31" s="8"/>
      <c r="H31" s="8"/>
      <c r="I31" s="8"/>
      <c r="J31" s="8"/>
    </row>
    <row r="33" ht="15" customHeight="1" x14ac:dyDescent="0.3"/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&amp;CSeguiment de pressupost 2024_30/09/2024&amp;R1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showGridLines="0" zoomScaleNormal="100" workbookViewId="0">
      <selection activeCell="B5" sqref="B5"/>
    </sheetView>
  </sheetViews>
  <sheetFormatPr defaultColWidth="11.5703125" defaultRowHeight="15" x14ac:dyDescent="0.3"/>
  <cols>
    <col min="1" max="1" width="0.7109375" style="1" customWidth="1"/>
    <col min="2" max="2" width="9.85546875" style="1" customWidth="1"/>
    <col min="3" max="3" width="2.28515625" style="1" customWidth="1"/>
    <col min="4" max="4" width="38.7109375" style="1" customWidth="1"/>
    <col min="5" max="5" width="33.42578125" style="1" customWidth="1"/>
    <col min="6" max="6" width="12" style="1" customWidth="1"/>
    <col min="7" max="7" width="11.5703125" style="1" customWidth="1"/>
    <col min="8" max="8" width="13.42578125" style="1" customWidth="1"/>
    <col min="9" max="9" width="12.42578125" style="1" customWidth="1"/>
    <col min="10" max="10" width="10.42578125" style="1" customWidth="1"/>
    <col min="11" max="11" width="10.85546875" style="1" customWidth="1"/>
    <col min="12" max="12" width="14.140625" style="1" customWidth="1"/>
    <col min="13" max="13" width="1.85546875" style="1" customWidth="1"/>
    <col min="14" max="16384" width="11.5703125" style="1"/>
  </cols>
  <sheetData>
    <row r="1" spans="1:12" s="86" customFormat="1" ht="39.75" x14ac:dyDescent="0.3"/>
    <row r="3" spans="1:12" s="10" customFormat="1" x14ac:dyDescent="0.3">
      <c r="A3" s="94" t="s">
        <v>28</v>
      </c>
      <c r="B3" s="94"/>
      <c r="C3" s="94"/>
      <c r="D3" s="94"/>
      <c r="E3" s="94"/>
      <c r="F3" s="88">
        <f t="shared" ref="F3:L3" si="0">F7</f>
        <v>1139712.6199999999</v>
      </c>
      <c r="G3" s="88">
        <f t="shared" si="0"/>
        <v>90831.26999999999</v>
      </c>
      <c r="H3" s="88">
        <f t="shared" si="0"/>
        <v>1230543.8899999999</v>
      </c>
      <c r="I3" s="88">
        <f t="shared" si="0"/>
        <v>306028.29000000004</v>
      </c>
      <c r="J3" s="88">
        <f t="shared" si="0"/>
        <v>3887.1899999999996</v>
      </c>
      <c r="K3" s="88">
        <f t="shared" si="0"/>
        <v>302141.10000000003</v>
      </c>
      <c r="L3" s="88">
        <f t="shared" si="0"/>
        <v>-924515.6</v>
      </c>
    </row>
    <row r="5" spans="1:12" s="28" customFormat="1" ht="30" x14ac:dyDescent="0.3">
      <c r="A5" s="27"/>
      <c r="B5" s="74" t="s">
        <v>29</v>
      </c>
      <c r="C5" s="75"/>
      <c r="D5" s="75" t="s">
        <v>8</v>
      </c>
      <c r="E5" s="77"/>
      <c r="F5" s="76" t="s">
        <v>13</v>
      </c>
      <c r="G5" s="76" t="s">
        <v>14</v>
      </c>
      <c r="H5" s="76" t="s">
        <v>15</v>
      </c>
      <c r="I5" s="76" t="s">
        <v>16</v>
      </c>
      <c r="J5" s="76" t="s">
        <v>17</v>
      </c>
      <c r="K5" s="76" t="s">
        <v>18</v>
      </c>
      <c r="L5" s="76" t="s">
        <v>19</v>
      </c>
    </row>
    <row r="6" spans="1:12" x14ac:dyDescent="0.3">
      <c r="B6" s="3"/>
      <c r="C6" s="4"/>
      <c r="D6" s="2"/>
      <c r="E6" s="2"/>
      <c r="F6" s="5"/>
    </row>
    <row r="7" spans="1:12" x14ac:dyDescent="0.3">
      <c r="B7" s="78">
        <v>3</v>
      </c>
      <c r="C7" s="79" t="s">
        <v>0</v>
      </c>
      <c r="D7" s="78"/>
      <c r="E7" s="78"/>
      <c r="F7" s="84">
        <v>1139712.6199999999</v>
      </c>
      <c r="G7" s="84">
        <v>90831.26999999999</v>
      </c>
      <c r="H7" s="84">
        <v>1230543.8899999999</v>
      </c>
      <c r="I7" s="84">
        <v>306028.29000000004</v>
      </c>
      <c r="J7" s="84">
        <v>3887.1899999999996</v>
      </c>
      <c r="K7" s="84">
        <v>302141.10000000003</v>
      </c>
      <c r="L7" s="84">
        <v>-924515.6</v>
      </c>
    </row>
    <row r="8" spans="1:12" s="10" customFormat="1" x14ac:dyDescent="0.3">
      <c r="B8" s="48">
        <v>36001</v>
      </c>
      <c r="C8" s="39" t="s">
        <v>30</v>
      </c>
      <c r="D8" s="40"/>
      <c r="E8" s="40"/>
      <c r="F8" s="41">
        <v>150</v>
      </c>
      <c r="G8" s="41">
        <v>0</v>
      </c>
      <c r="H8" s="41">
        <v>150</v>
      </c>
      <c r="I8" s="41">
        <v>0</v>
      </c>
      <c r="J8" s="41">
        <v>0</v>
      </c>
      <c r="K8" s="41">
        <v>0</v>
      </c>
      <c r="L8" s="41">
        <v>-150</v>
      </c>
    </row>
    <row r="9" spans="1:12" s="10" customFormat="1" x14ac:dyDescent="0.3">
      <c r="B9" s="30">
        <v>38900</v>
      </c>
      <c r="C9" s="31" t="s">
        <v>31</v>
      </c>
      <c r="D9" s="32"/>
      <c r="E9" s="32"/>
      <c r="F9" s="93">
        <v>0</v>
      </c>
      <c r="G9" s="93">
        <v>0</v>
      </c>
      <c r="H9" s="41">
        <v>0</v>
      </c>
      <c r="I9" s="41">
        <v>561.4</v>
      </c>
      <c r="J9" s="41">
        <v>0</v>
      </c>
      <c r="K9" s="41">
        <v>561.4</v>
      </c>
      <c r="L9" s="41">
        <v>561.4</v>
      </c>
    </row>
    <row r="10" spans="1:12" x14ac:dyDescent="0.3">
      <c r="B10" s="30">
        <v>39900</v>
      </c>
      <c r="C10" s="31" t="s">
        <v>32</v>
      </c>
      <c r="D10" s="32"/>
      <c r="E10" s="32"/>
      <c r="F10" s="33">
        <v>1139562.6199999999</v>
      </c>
      <c r="G10" s="33">
        <v>90831.26999999999</v>
      </c>
      <c r="H10" s="33">
        <v>1230393.8899999999</v>
      </c>
      <c r="I10" s="33">
        <v>305466.89</v>
      </c>
      <c r="J10" s="33">
        <v>3887.1899999999996</v>
      </c>
      <c r="K10" s="33">
        <v>301579.7</v>
      </c>
      <c r="L10" s="33">
        <v>-924927</v>
      </c>
    </row>
    <row r="11" spans="1:12" x14ac:dyDescent="0.3">
      <c r="B11" s="52"/>
      <c r="C11" s="7"/>
      <c r="D11" s="54" t="s">
        <v>33</v>
      </c>
      <c r="E11" s="54" t="s">
        <v>9</v>
      </c>
      <c r="F11" s="22">
        <v>556080</v>
      </c>
      <c r="G11" s="22">
        <v>34730.699999999997</v>
      </c>
      <c r="H11" s="22">
        <v>590810.69999999995</v>
      </c>
      <c r="I11" s="22">
        <v>265864.82</v>
      </c>
      <c r="J11" s="22">
        <v>0</v>
      </c>
      <c r="K11" s="22">
        <v>265864.82</v>
      </c>
      <c r="L11" s="22">
        <v>-324945.87999999995</v>
      </c>
    </row>
    <row r="12" spans="1:12" s="7" customFormat="1" x14ac:dyDescent="0.3">
      <c r="B12" s="64"/>
      <c r="D12" s="54" t="s">
        <v>34</v>
      </c>
      <c r="E12" s="58" t="s">
        <v>35</v>
      </c>
      <c r="F12" s="16">
        <v>113808.72</v>
      </c>
      <c r="G12" s="16">
        <v>0</v>
      </c>
      <c r="H12" s="22">
        <v>113808.72</v>
      </c>
      <c r="I12" s="16">
        <v>0</v>
      </c>
      <c r="J12" s="22">
        <v>0</v>
      </c>
      <c r="K12" s="16">
        <v>0</v>
      </c>
      <c r="L12" s="22">
        <v>-113808.72</v>
      </c>
    </row>
    <row r="13" spans="1:12" ht="15.75" customHeight="1" x14ac:dyDescent="0.3">
      <c r="B13" s="64"/>
      <c r="C13" s="7"/>
      <c r="D13" s="58" t="s">
        <v>36</v>
      </c>
      <c r="E13" s="58" t="s">
        <v>35</v>
      </c>
      <c r="F13" s="16">
        <v>25000</v>
      </c>
      <c r="G13" s="16">
        <v>0</v>
      </c>
      <c r="H13" s="22">
        <v>25000</v>
      </c>
      <c r="I13" s="16">
        <v>0</v>
      </c>
      <c r="J13" s="22">
        <v>0</v>
      </c>
      <c r="K13" s="16">
        <v>0</v>
      </c>
      <c r="L13" s="22">
        <v>-25000</v>
      </c>
    </row>
    <row r="14" spans="1:12" ht="15.75" customHeight="1" x14ac:dyDescent="0.3">
      <c r="B14" s="64"/>
      <c r="C14" s="7"/>
      <c r="D14" s="58" t="s">
        <v>37</v>
      </c>
      <c r="E14" s="58" t="s">
        <v>38</v>
      </c>
      <c r="F14" s="16">
        <v>230822</v>
      </c>
      <c r="G14" s="16">
        <v>0</v>
      </c>
      <c r="H14" s="22">
        <v>230822</v>
      </c>
      <c r="I14" s="16">
        <v>0</v>
      </c>
      <c r="J14" s="22">
        <v>0</v>
      </c>
      <c r="K14" s="16">
        <v>0</v>
      </c>
      <c r="L14" s="22">
        <v>-230822</v>
      </c>
    </row>
    <row r="15" spans="1:12" ht="15.75" customHeight="1" x14ac:dyDescent="0.3">
      <c r="B15" s="64"/>
      <c r="C15" s="7"/>
      <c r="D15" s="58" t="s">
        <v>39</v>
      </c>
      <c r="E15" s="58" t="s">
        <v>40</v>
      </c>
      <c r="F15" s="22">
        <v>26316.16</v>
      </c>
      <c r="G15" s="22">
        <v>3427.63</v>
      </c>
      <c r="H15" s="22">
        <v>29743.79</v>
      </c>
      <c r="I15" s="22">
        <v>0</v>
      </c>
      <c r="J15" s="22">
        <v>0</v>
      </c>
      <c r="K15" s="22">
        <v>0</v>
      </c>
      <c r="L15" s="22">
        <v>-29743.79</v>
      </c>
    </row>
    <row r="16" spans="1:12" ht="15.75" customHeight="1" x14ac:dyDescent="0.3">
      <c r="B16" s="64"/>
      <c r="C16" s="7"/>
      <c r="D16" s="58" t="s">
        <v>41</v>
      </c>
      <c r="E16" s="58" t="s">
        <v>42</v>
      </c>
      <c r="F16" s="22">
        <v>23925.77</v>
      </c>
      <c r="G16" s="22">
        <v>0</v>
      </c>
      <c r="H16" s="22">
        <v>23925.77</v>
      </c>
      <c r="I16" s="22">
        <v>0</v>
      </c>
      <c r="J16" s="22">
        <v>0</v>
      </c>
      <c r="K16" s="22">
        <v>0</v>
      </c>
      <c r="L16" s="22">
        <v>-23925.77</v>
      </c>
    </row>
    <row r="17" spans="2:12" ht="15.75" customHeight="1" x14ac:dyDescent="0.3">
      <c r="B17" s="64"/>
      <c r="C17" s="7"/>
      <c r="D17" s="58" t="s">
        <v>43</v>
      </c>
      <c r="E17" s="58" t="s">
        <v>44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</row>
    <row r="18" spans="2:12" ht="15.75" customHeight="1" x14ac:dyDescent="0.3">
      <c r="B18" s="64"/>
      <c r="C18" s="7"/>
      <c r="D18" s="58" t="s">
        <v>45</v>
      </c>
      <c r="E18" s="58" t="s">
        <v>44</v>
      </c>
      <c r="F18" s="22">
        <v>57838.67</v>
      </c>
      <c r="G18" s="22">
        <v>0</v>
      </c>
      <c r="H18" s="22">
        <v>57838.67</v>
      </c>
      <c r="I18" s="22">
        <v>0</v>
      </c>
      <c r="J18" s="22">
        <v>0</v>
      </c>
      <c r="K18" s="22">
        <v>0</v>
      </c>
      <c r="L18" s="22">
        <v>-57838.67</v>
      </c>
    </row>
    <row r="19" spans="2:12" ht="15.75" customHeight="1" x14ac:dyDescent="0.3">
      <c r="B19" s="64"/>
      <c r="C19" s="7"/>
      <c r="D19" s="58" t="s">
        <v>46</v>
      </c>
      <c r="E19" s="58" t="s">
        <v>44</v>
      </c>
      <c r="F19" s="22">
        <v>15548.77</v>
      </c>
      <c r="G19" s="22">
        <v>0</v>
      </c>
      <c r="H19" s="22">
        <v>15548.77</v>
      </c>
      <c r="I19" s="22">
        <v>11661.57</v>
      </c>
      <c r="J19" s="22">
        <v>3887.1899999999996</v>
      </c>
      <c r="K19" s="22">
        <v>7774.38</v>
      </c>
      <c r="L19" s="22">
        <v>-3887.2000000000007</v>
      </c>
    </row>
    <row r="20" spans="2:12" ht="15.75" customHeight="1" x14ac:dyDescent="0.3">
      <c r="B20" s="64"/>
      <c r="C20" s="7"/>
      <c r="D20" s="58" t="s">
        <v>47</v>
      </c>
      <c r="E20" s="58" t="s">
        <v>48</v>
      </c>
      <c r="F20" s="22">
        <v>50418.13</v>
      </c>
      <c r="G20" s="22">
        <v>0</v>
      </c>
      <c r="H20" s="22">
        <v>50418.13</v>
      </c>
      <c r="I20" s="22">
        <v>0</v>
      </c>
      <c r="J20" s="22">
        <v>0</v>
      </c>
      <c r="K20" s="22">
        <v>0</v>
      </c>
      <c r="L20" s="22">
        <v>-50418.13</v>
      </c>
    </row>
    <row r="21" spans="2:12" ht="15.75" customHeight="1" x14ac:dyDescent="0.3">
      <c r="B21" s="64"/>
      <c r="C21" s="7"/>
      <c r="D21" s="58" t="s">
        <v>49</v>
      </c>
      <c r="E21" s="58" t="s">
        <v>50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</row>
    <row r="22" spans="2:12" ht="15.75" customHeight="1" x14ac:dyDescent="0.3">
      <c r="B22" s="64"/>
      <c r="C22" s="7"/>
      <c r="D22" s="58" t="s">
        <v>51</v>
      </c>
      <c r="E22" s="58" t="s">
        <v>50</v>
      </c>
      <c r="F22" s="22">
        <v>12534</v>
      </c>
      <c r="G22" s="22">
        <v>0</v>
      </c>
      <c r="H22" s="22">
        <v>12534</v>
      </c>
      <c r="I22" s="22">
        <v>0</v>
      </c>
      <c r="J22" s="22">
        <v>0</v>
      </c>
      <c r="K22" s="22">
        <v>0</v>
      </c>
      <c r="L22" s="22">
        <v>-12534</v>
      </c>
    </row>
    <row r="23" spans="2:12" x14ac:dyDescent="0.3">
      <c r="D23" s="58" t="s">
        <v>52</v>
      </c>
      <c r="E23" s="58" t="s">
        <v>53</v>
      </c>
      <c r="F23" s="22">
        <v>27270.400000000001</v>
      </c>
      <c r="G23" s="22">
        <v>52672.94</v>
      </c>
      <c r="H23" s="22">
        <v>79943.34</v>
      </c>
      <c r="I23" s="22">
        <v>27940.5</v>
      </c>
      <c r="J23" s="22">
        <v>0</v>
      </c>
      <c r="K23" s="22">
        <v>27940.5</v>
      </c>
      <c r="L23" s="22">
        <v>-52002.84</v>
      </c>
    </row>
    <row r="29" spans="2:12" x14ac:dyDescent="0.3">
      <c r="I29" s="8"/>
    </row>
    <row r="30" spans="2:12" x14ac:dyDescent="0.3">
      <c r="E30" s="8"/>
      <c r="I30" s="8"/>
    </row>
    <row r="31" spans="2:12" x14ac:dyDescent="0.3">
      <c r="E31" s="8"/>
      <c r="I31" s="8"/>
    </row>
    <row r="32" spans="2:12" x14ac:dyDescent="0.3">
      <c r="E32" s="8"/>
      <c r="I32" s="8"/>
    </row>
    <row r="33" spans="5:11" x14ac:dyDescent="0.3">
      <c r="E33" s="8"/>
      <c r="K33" s="8"/>
    </row>
    <row r="34" spans="5:11" x14ac:dyDescent="0.3">
      <c r="E34" s="8"/>
      <c r="K34" s="8"/>
    </row>
    <row r="35" spans="5:11" x14ac:dyDescent="0.3">
      <c r="E35" s="97"/>
      <c r="K35" s="8"/>
    </row>
    <row r="36" spans="5:11" x14ac:dyDescent="0.3">
      <c r="E36" s="8"/>
      <c r="K36" s="8"/>
    </row>
    <row r="37" spans="5:11" x14ac:dyDescent="0.3">
      <c r="E37" s="8"/>
      <c r="K37" s="8"/>
    </row>
    <row r="38" spans="5:11" x14ac:dyDescent="0.3">
      <c r="E38" s="8"/>
    </row>
  </sheetData>
  <phoneticPr fontId="1" type="noConversion"/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&amp;CSeguiment de pressupost 2024_30/09/2024&amp;R2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0"/>
  <sheetViews>
    <sheetView showGridLines="0" zoomScaleNormal="100" workbookViewId="0">
      <selection activeCell="B3" sqref="B3"/>
    </sheetView>
  </sheetViews>
  <sheetFormatPr defaultColWidth="11.5703125" defaultRowHeight="15" x14ac:dyDescent="0.3"/>
  <cols>
    <col min="1" max="1" width="1.85546875" style="1" customWidth="1"/>
    <col min="2" max="2" width="10.7109375" style="1" customWidth="1"/>
    <col min="3" max="3" width="3.5703125" style="1" customWidth="1"/>
    <col min="4" max="4" width="44" style="1" customWidth="1"/>
    <col min="5" max="5" width="5.28515625" style="1" customWidth="1"/>
    <col min="6" max="6" width="14.28515625" style="1" customWidth="1"/>
    <col min="7" max="7" width="12.42578125" style="1" customWidth="1"/>
    <col min="8" max="9" width="14.42578125" style="1" customWidth="1"/>
    <col min="10" max="10" width="12.7109375" style="1" customWidth="1"/>
    <col min="11" max="11" width="13" style="1" customWidth="1"/>
    <col min="12" max="12" width="12.85546875" style="1" customWidth="1"/>
    <col min="13" max="13" width="3.42578125" style="1" customWidth="1"/>
    <col min="14" max="16384" width="11.5703125" style="1"/>
  </cols>
  <sheetData>
    <row r="1" spans="1:12" ht="39.75" x14ac:dyDescent="0.3">
      <c r="B1" s="86"/>
    </row>
    <row r="2" spans="1:12" ht="15.75" customHeight="1" x14ac:dyDescent="0.3"/>
    <row r="3" spans="1:12" s="10" customFormat="1" x14ac:dyDescent="0.3">
      <c r="A3" s="94" t="s">
        <v>54</v>
      </c>
      <c r="B3" s="94"/>
      <c r="C3" s="94"/>
      <c r="D3" s="94"/>
      <c r="E3" s="94"/>
      <c r="F3" s="87">
        <f>F7</f>
        <v>3292944.16</v>
      </c>
      <c r="G3" s="88">
        <f t="shared" ref="G3:L3" si="0">G7</f>
        <v>215359.64</v>
      </c>
      <c r="H3" s="88">
        <f>H7</f>
        <v>3508303.8000000003</v>
      </c>
      <c r="I3" s="88">
        <f t="shared" si="0"/>
        <v>3100342.0599999996</v>
      </c>
      <c r="J3" s="88">
        <f t="shared" si="0"/>
        <v>475004.29999999981</v>
      </c>
      <c r="K3" s="88">
        <f t="shared" si="0"/>
        <v>2625337.7599999998</v>
      </c>
      <c r="L3" s="88">
        <f t="shared" si="0"/>
        <v>-407961.74</v>
      </c>
    </row>
    <row r="5" spans="1:12" s="28" customFormat="1" ht="30" x14ac:dyDescent="0.3">
      <c r="A5" s="27"/>
      <c r="B5" s="74" t="s">
        <v>29</v>
      </c>
      <c r="C5" s="75"/>
      <c r="D5" s="75" t="s">
        <v>8</v>
      </c>
      <c r="E5" s="75"/>
      <c r="F5" s="76" t="s">
        <v>55</v>
      </c>
      <c r="G5" s="76" t="s">
        <v>14</v>
      </c>
      <c r="H5" s="76" t="s">
        <v>15</v>
      </c>
      <c r="I5" s="76" t="s">
        <v>16</v>
      </c>
      <c r="J5" s="76" t="s">
        <v>17</v>
      </c>
      <c r="K5" s="76" t="s">
        <v>18</v>
      </c>
      <c r="L5" s="76" t="s">
        <v>19</v>
      </c>
    </row>
    <row r="7" spans="1:12" x14ac:dyDescent="0.3">
      <c r="B7" s="78">
        <v>4</v>
      </c>
      <c r="C7" s="79" t="s">
        <v>1</v>
      </c>
      <c r="D7" s="78"/>
      <c r="E7" s="78"/>
      <c r="F7" s="84">
        <f>F8+F12+F19+F24+F28+F17+F14+F32</f>
        <v>3292944.16</v>
      </c>
      <c r="G7" s="84">
        <f t="shared" ref="G7:L7" si="1">G8+G12+G19+G24+G28+G17+G14+G32</f>
        <v>215359.64</v>
      </c>
      <c r="H7" s="84">
        <f t="shared" si="1"/>
        <v>3508303.8000000003</v>
      </c>
      <c r="I7" s="84">
        <f t="shared" si="1"/>
        <v>3100342.0599999996</v>
      </c>
      <c r="J7" s="84">
        <f t="shared" si="1"/>
        <v>475004.29999999981</v>
      </c>
      <c r="K7" s="84">
        <f t="shared" si="1"/>
        <v>2625337.7599999998</v>
      </c>
      <c r="L7" s="84">
        <f t="shared" si="1"/>
        <v>-407961.74</v>
      </c>
    </row>
    <row r="8" spans="1:12" x14ac:dyDescent="0.3">
      <c r="B8" s="38">
        <v>42190</v>
      </c>
      <c r="C8" s="39" t="s">
        <v>56</v>
      </c>
      <c r="D8" s="40"/>
      <c r="E8" s="40"/>
      <c r="F8" s="41">
        <f>SUM(F9:F11)</f>
        <v>0</v>
      </c>
      <c r="G8" s="41">
        <f t="shared" ref="G8:L8" si="2">SUM(G9:G11)</f>
        <v>42421.5</v>
      </c>
      <c r="H8" s="41">
        <f t="shared" si="2"/>
        <v>42421.5</v>
      </c>
      <c r="I8" s="41">
        <f t="shared" si="2"/>
        <v>35799.019999999997</v>
      </c>
      <c r="J8" s="41">
        <f t="shared" si="2"/>
        <v>0</v>
      </c>
      <c r="K8" s="41">
        <f t="shared" si="2"/>
        <v>35799.019999999997</v>
      </c>
      <c r="L8" s="41">
        <f t="shared" si="2"/>
        <v>-6622.48</v>
      </c>
    </row>
    <row r="9" spans="1:12" x14ac:dyDescent="0.3">
      <c r="B9" s="7"/>
      <c r="D9" s="45" t="s">
        <v>57</v>
      </c>
      <c r="E9" s="45"/>
      <c r="F9" s="46">
        <v>0</v>
      </c>
      <c r="G9" s="22">
        <v>37400</v>
      </c>
      <c r="H9" s="22">
        <f>F9+G9</f>
        <v>37400</v>
      </c>
      <c r="I9" s="22">
        <v>37400</v>
      </c>
      <c r="J9" s="22">
        <f>I9-K9</f>
        <v>0</v>
      </c>
      <c r="K9" s="22">
        <v>37400</v>
      </c>
      <c r="L9" s="22">
        <f>I9-H9</f>
        <v>0</v>
      </c>
    </row>
    <row r="10" spans="1:12" x14ac:dyDescent="0.3">
      <c r="B10" s="7"/>
      <c r="D10" s="56" t="s">
        <v>169</v>
      </c>
      <c r="E10" s="56"/>
      <c r="F10" s="22">
        <v>0</v>
      </c>
      <c r="G10" s="22">
        <v>5021.5</v>
      </c>
      <c r="H10" s="22">
        <f t="shared" ref="H10" si="3">F10+G10</f>
        <v>5021.5</v>
      </c>
      <c r="I10" s="22">
        <v>0</v>
      </c>
      <c r="J10" s="22">
        <f>I10-K10</f>
        <v>0</v>
      </c>
      <c r="K10" s="22">
        <v>0</v>
      </c>
      <c r="L10" s="22">
        <f>I10-H10</f>
        <v>-5021.5</v>
      </c>
    </row>
    <row r="11" spans="1:12" x14ac:dyDescent="0.3">
      <c r="B11" s="42"/>
      <c r="D11" s="47" t="s">
        <v>58</v>
      </c>
      <c r="E11" s="47"/>
      <c r="F11" s="44">
        <v>0</v>
      </c>
      <c r="G11" s="22">
        <v>0</v>
      </c>
      <c r="H11" s="22">
        <f>F11+G11</f>
        <v>0</v>
      </c>
      <c r="I11" s="22">
        <v>-1600.98</v>
      </c>
      <c r="J11" s="22">
        <f>I11-K11</f>
        <v>0</v>
      </c>
      <c r="K11" s="22">
        <v>-1600.98</v>
      </c>
      <c r="L11" s="22">
        <f>I11-H11</f>
        <v>-1600.98</v>
      </c>
    </row>
    <row r="12" spans="1:12" x14ac:dyDescent="0.3">
      <c r="B12" s="38">
        <v>45080</v>
      </c>
      <c r="C12" s="39" t="s">
        <v>59</v>
      </c>
      <c r="D12" s="40"/>
      <c r="E12" s="40"/>
      <c r="F12" s="41">
        <f>SUM(F13)</f>
        <v>40000</v>
      </c>
      <c r="G12" s="41">
        <f t="shared" ref="G12:L12" si="4">SUM(G13)</f>
        <v>0</v>
      </c>
      <c r="H12" s="41">
        <f t="shared" si="4"/>
        <v>40000</v>
      </c>
      <c r="I12" s="41">
        <f t="shared" si="4"/>
        <v>0</v>
      </c>
      <c r="J12" s="41">
        <f t="shared" si="4"/>
        <v>0</v>
      </c>
      <c r="K12" s="41">
        <f t="shared" si="4"/>
        <v>0</v>
      </c>
      <c r="L12" s="41">
        <f t="shared" si="4"/>
        <v>-40000</v>
      </c>
    </row>
    <row r="13" spans="1:12" x14ac:dyDescent="0.3">
      <c r="B13" s="42"/>
      <c r="D13" s="43" t="s">
        <v>60</v>
      </c>
      <c r="E13" s="43"/>
      <c r="F13" s="44">
        <v>40000</v>
      </c>
      <c r="G13" s="22">
        <v>0</v>
      </c>
      <c r="H13" s="22">
        <f>F13+G13</f>
        <v>40000</v>
      </c>
      <c r="I13" s="22">
        <v>0</v>
      </c>
      <c r="J13" s="22">
        <f>I13-K13</f>
        <v>0</v>
      </c>
      <c r="K13" s="22">
        <v>0</v>
      </c>
      <c r="L13" s="22">
        <f>I13-H13</f>
        <v>-40000</v>
      </c>
    </row>
    <row r="14" spans="1:12" x14ac:dyDescent="0.3">
      <c r="B14" s="38">
        <v>45100</v>
      </c>
      <c r="C14" s="39" t="s">
        <v>61</v>
      </c>
      <c r="D14" s="40"/>
      <c r="E14" s="40"/>
      <c r="F14" s="41">
        <f>SUM(F15:F16)</f>
        <v>113808.72</v>
      </c>
      <c r="G14" s="41">
        <f t="shared" ref="G14:L14" si="5">SUM(G15:G16)</f>
        <v>0</v>
      </c>
      <c r="H14" s="41">
        <f t="shared" si="5"/>
        <v>113808.72</v>
      </c>
      <c r="I14" s="41">
        <f t="shared" si="5"/>
        <v>0</v>
      </c>
      <c r="J14" s="41">
        <f t="shared" si="5"/>
        <v>0</v>
      </c>
      <c r="K14" s="41">
        <f t="shared" si="5"/>
        <v>0</v>
      </c>
      <c r="L14" s="41">
        <f t="shared" si="5"/>
        <v>-113808.72</v>
      </c>
    </row>
    <row r="15" spans="1:12" x14ac:dyDescent="0.3">
      <c r="B15" s="7"/>
      <c r="D15" s="45" t="s">
        <v>62</v>
      </c>
      <c r="E15" s="45"/>
      <c r="F15" s="46">
        <v>56904.36</v>
      </c>
      <c r="G15" s="22">
        <v>0</v>
      </c>
      <c r="H15" s="22">
        <f t="shared" ref="H15:H16" si="6">F15+G15</f>
        <v>56904.36</v>
      </c>
      <c r="I15" s="22">
        <v>0</v>
      </c>
      <c r="J15" s="22">
        <f t="shared" ref="J15:J16" si="7">I15-K15</f>
        <v>0</v>
      </c>
      <c r="K15" s="22">
        <v>0</v>
      </c>
      <c r="L15" s="22">
        <f t="shared" ref="L15:L16" si="8">I15-H15</f>
        <v>-56904.36</v>
      </c>
    </row>
    <row r="16" spans="1:12" x14ac:dyDescent="0.3">
      <c r="B16" s="42"/>
      <c r="D16" s="47" t="s">
        <v>63</v>
      </c>
      <c r="E16" s="47"/>
      <c r="F16" s="44">
        <v>56904.36</v>
      </c>
      <c r="G16" s="22">
        <v>0</v>
      </c>
      <c r="H16" s="22">
        <f t="shared" si="6"/>
        <v>56904.36</v>
      </c>
      <c r="I16" s="22">
        <v>0</v>
      </c>
      <c r="J16" s="22">
        <f t="shared" si="7"/>
        <v>0</v>
      </c>
      <c r="K16" s="22">
        <v>0</v>
      </c>
      <c r="L16" s="22">
        <f t="shared" si="8"/>
        <v>-56904.36</v>
      </c>
    </row>
    <row r="17" spans="2:12" x14ac:dyDescent="0.3">
      <c r="B17" s="48">
        <v>45300</v>
      </c>
      <c r="C17" s="49" t="s">
        <v>64</v>
      </c>
      <c r="D17" s="40"/>
      <c r="E17" s="40"/>
      <c r="F17" s="41">
        <f>SUM(F18:F18)</f>
        <v>21423</v>
      </c>
      <c r="G17" s="41">
        <f t="shared" ref="G17:L17" si="9">SUM(G18:G18)</f>
        <v>0</v>
      </c>
      <c r="H17" s="41">
        <f t="shared" si="9"/>
        <v>21423</v>
      </c>
      <c r="I17" s="41">
        <f t="shared" si="9"/>
        <v>0</v>
      </c>
      <c r="J17" s="41">
        <f t="shared" si="9"/>
        <v>0</v>
      </c>
      <c r="K17" s="41">
        <f t="shared" si="9"/>
        <v>0</v>
      </c>
      <c r="L17" s="41">
        <f t="shared" si="9"/>
        <v>-21423</v>
      </c>
    </row>
    <row r="18" spans="2:12" x14ac:dyDescent="0.3">
      <c r="B18" s="50"/>
      <c r="C18" s="15"/>
      <c r="D18" s="51" t="s">
        <v>65</v>
      </c>
      <c r="E18" s="51"/>
      <c r="F18" s="37">
        <v>21423</v>
      </c>
      <c r="G18" s="22">
        <v>0</v>
      </c>
      <c r="H18" s="22">
        <f>F18+G18</f>
        <v>21423</v>
      </c>
      <c r="I18" s="22">
        <v>0</v>
      </c>
      <c r="J18" s="22">
        <f>I18-K18</f>
        <v>0</v>
      </c>
      <c r="K18" s="22">
        <v>0</v>
      </c>
      <c r="L18" s="22">
        <f>I18-H18</f>
        <v>-21423</v>
      </c>
    </row>
    <row r="19" spans="2:12" x14ac:dyDescent="0.3">
      <c r="B19" s="48">
        <v>46101</v>
      </c>
      <c r="C19" s="49" t="s">
        <v>10</v>
      </c>
      <c r="D19" s="40"/>
      <c r="E19" s="40"/>
      <c r="F19" s="41">
        <f>SUM(F20:F23)</f>
        <v>213808.72</v>
      </c>
      <c r="G19" s="41">
        <f t="shared" ref="G19:L19" si="10">SUM(G20:G23)</f>
        <v>0</v>
      </c>
      <c r="H19" s="41">
        <f t="shared" si="10"/>
        <v>213808.72</v>
      </c>
      <c r="I19" s="41">
        <f t="shared" si="10"/>
        <v>113808.72</v>
      </c>
      <c r="J19" s="41">
        <f t="shared" si="10"/>
        <v>0</v>
      </c>
      <c r="K19" s="41">
        <f t="shared" si="10"/>
        <v>113808.72</v>
      </c>
      <c r="L19" s="41">
        <f t="shared" si="10"/>
        <v>-100000</v>
      </c>
    </row>
    <row r="20" spans="2:12" x14ac:dyDescent="0.3">
      <c r="B20" s="52"/>
      <c r="C20" s="53"/>
      <c r="D20" s="99" t="s">
        <v>170</v>
      </c>
      <c r="E20" s="98"/>
      <c r="F20" s="19">
        <v>0</v>
      </c>
      <c r="G20" s="22">
        <v>0</v>
      </c>
      <c r="H20" s="22">
        <f t="shared" ref="H20" si="11">F20+G20</f>
        <v>0</v>
      </c>
      <c r="I20" s="22">
        <v>113808.72</v>
      </c>
      <c r="J20" s="22">
        <f t="shared" ref="J20" si="12">I20-K20</f>
        <v>0</v>
      </c>
      <c r="K20" s="22">
        <v>113808.72</v>
      </c>
      <c r="L20" s="22">
        <f t="shared" ref="L20" si="13">I20-H20</f>
        <v>113808.72</v>
      </c>
    </row>
    <row r="21" spans="2:12" x14ac:dyDescent="0.3">
      <c r="B21" s="52"/>
      <c r="C21" s="53"/>
      <c r="D21" s="54" t="s">
        <v>66</v>
      </c>
      <c r="E21" s="55"/>
      <c r="F21" s="16">
        <v>113808.72</v>
      </c>
      <c r="G21" s="22">
        <v>0</v>
      </c>
      <c r="H21" s="22">
        <f t="shared" ref="H21:H23" si="14">F21+G21</f>
        <v>113808.72</v>
      </c>
      <c r="I21" s="22">
        <v>0</v>
      </c>
      <c r="J21" s="22">
        <f t="shared" ref="J21:J23" si="15">I21-K21</f>
        <v>0</v>
      </c>
      <c r="K21" s="22">
        <v>0</v>
      </c>
      <c r="L21" s="22">
        <f t="shared" ref="L21:L23" si="16">I21-H21</f>
        <v>-113808.72</v>
      </c>
    </row>
    <row r="22" spans="2:12" x14ac:dyDescent="0.3">
      <c r="B22" s="52"/>
      <c r="C22" s="53"/>
      <c r="D22" s="54" t="s">
        <v>67</v>
      </c>
      <c r="E22" s="55"/>
      <c r="F22" s="19">
        <v>60000</v>
      </c>
      <c r="G22" s="22">
        <v>0</v>
      </c>
      <c r="H22" s="22">
        <f t="shared" si="14"/>
        <v>60000</v>
      </c>
      <c r="I22" s="22">
        <v>0</v>
      </c>
      <c r="J22" s="22">
        <f t="shared" si="15"/>
        <v>0</v>
      </c>
      <c r="K22" s="22">
        <v>0</v>
      </c>
      <c r="L22" s="22">
        <f t="shared" si="16"/>
        <v>-60000</v>
      </c>
    </row>
    <row r="23" spans="2:12" x14ac:dyDescent="0.3">
      <c r="B23" s="50"/>
      <c r="C23" s="6"/>
      <c r="D23" s="43" t="s">
        <v>60</v>
      </c>
      <c r="E23" s="56"/>
      <c r="F23" s="57">
        <v>40000</v>
      </c>
      <c r="G23" s="22">
        <v>0</v>
      </c>
      <c r="H23" s="22">
        <f t="shared" si="14"/>
        <v>40000</v>
      </c>
      <c r="I23" s="22">
        <v>0</v>
      </c>
      <c r="J23" s="22">
        <f t="shared" si="15"/>
        <v>0</v>
      </c>
      <c r="K23" s="22">
        <v>0</v>
      </c>
      <c r="L23" s="22">
        <f t="shared" si="16"/>
        <v>-40000</v>
      </c>
    </row>
    <row r="24" spans="2:12" x14ac:dyDescent="0.3">
      <c r="B24" s="48">
        <v>46201</v>
      </c>
      <c r="C24" s="49" t="s">
        <v>68</v>
      </c>
      <c r="D24" s="40"/>
      <c r="E24" s="40"/>
      <c r="F24" s="41">
        <f>SUM(F25:F27)</f>
        <v>1040095</v>
      </c>
      <c r="G24" s="41">
        <f t="shared" ref="G24:L24" si="17">SUM(G25:G27)</f>
        <v>12921</v>
      </c>
      <c r="H24" s="41">
        <f t="shared" si="17"/>
        <v>1053016</v>
      </c>
      <c r="I24" s="41">
        <f t="shared" si="17"/>
        <v>1012265</v>
      </c>
      <c r="J24" s="41">
        <f t="shared" si="17"/>
        <v>0</v>
      </c>
      <c r="K24" s="41">
        <f t="shared" si="17"/>
        <v>1012265</v>
      </c>
      <c r="L24" s="41">
        <f t="shared" si="17"/>
        <v>-40751</v>
      </c>
    </row>
    <row r="25" spans="2:12" x14ac:dyDescent="0.3">
      <c r="B25" s="50"/>
      <c r="C25" s="11"/>
      <c r="D25" s="51" t="s">
        <v>69</v>
      </c>
      <c r="E25" s="51"/>
      <c r="F25" s="37">
        <v>73970</v>
      </c>
      <c r="G25" s="22">
        <v>0</v>
      </c>
      <c r="H25" s="22">
        <f t="shared" ref="H25:H27" si="18">F25+G25</f>
        <v>73970</v>
      </c>
      <c r="I25" s="22">
        <v>73970</v>
      </c>
      <c r="J25" s="22">
        <f t="shared" ref="J25:J27" si="19">I25-K25</f>
        <v>0</v>
      </c>
      <c r="K25" s="22">
        <f>I25</f>
        <v>73970</v>
      </c>
      <c r="L25" s="22">
        <f t="shared" ref="L25:L27" si="20">I25-H25</f>
        <v>0</v>
      </c>
    </row>
    <row r="26" spans="2:12" x14ac:dyDescent="0.3">
      <c r="B26" s="50"/>
      <c r="C26" s="11"/>
      <c r="D26" s="45" t="s">
        <v>70</v>
      </c>
      <c r="E26" s="58"/>
      <c r="F26" s="37">
        <v>960000</v>
      </c>
      <c r="G26" s="22">
        <v>0</v>
      </c>
      <c r="H26" s="22">
        <f t="shared" si="18"/>
        <v>960000</v>
      </c>
      <c r="I26" s="22">
        <v>923000</v>
      </c>
      <c r="J26" s="22">
        <f t="shared" si="19"/>
        <v>0</v>
      </c>
      <c r="K26" s="22">
        <v>923000</v>
      </c>
      <c r="L26" s="22">
        <f t="shared" si="20"/>
        <v>-37000</v>
      </c>
    </row>
    <row r="27" spans="2:12" x14ac:dyDescent="0.3">
      <c r="B27" s="50"/>
      <c r="C27" s="11"/>
      <c r="D27" s="59" t="s">
        <v>52</v>
      </c>
      <c r="E27" s="43"/>
      <c r="F27" s="44">
        <v>6125</v>
      </c>
      <c r="G27" s="22">
        <v>12921</v>
      </c>
      <c r="H27" s="22">
        <f t="shared" si="18"/>
        <v>19046</v>
      </c>
      <c r="I27" s="22">
        <f>12921+2374</f>
        <v>15295</v>
      </c>
      <c r="J27" s="22">
        <f t="shared" si="19"/>
        <v>0</v>
      </c>
      <c r="K27" s="22">
        <f>I27</f>
        <v>15295</v>
      </c>
      <c r="L27" s="22">
        <f t="shared" si="20"/>
        <v>-3751</v>
      </c>
    </row>
    <row r="28" spans="2:12" x14ac:dyDescent="0.3">
      <c r="B28" s="48">
        <v>46401</v>
      </c>
      <c r="C28" s="49" t="s">
        <v>71</v>
      </c>
      <c r="D28" s="40"/>
      <c r="E28" s="40"/>
      <c r="F28" s="41">
        <f t="shared" ref="F28:K28" si="21">SUM(F29:F31)</f>
        <v>1863808.72</v>
      </c>
      <c r="G28" s="41">
        <f t="shared" si="21"/>
        <v>150017.14000000001</v>
      </c>
      <c r="H28" s="41">
        <f t="shared" si="21"/>
        <v>2013825.86</v>
      </c>
      <c r="I28" s="41">
        <f t="shared" si="21"/>
        <v>1928469.3199999998</v>
      </c>
      <c r="J28" s="41">
        <f t="shared" si="21"/>
        <v>475004.29999999981</v>
      </c>
      <c r="K28" s="41">
        <f t="shared" si="21"/>
        <v>1453465.02</v>
      </c>
      <c r="L28" s="41">
        <f>SUM(L29:L31)</f>
        <v>-85356.540000000008</v>
      </c>
    </row>
    <row r="29" spans="2:12" x14ac:dyDescent="0.3">
      <c r="B29" s="50"/>
      <c r="C29" s="60"/>
      <c r="D29" s="61" t="s">
        <v>72</v>
      </c>
      <c r="E29" s="62"/>
      <c r="F29" s="46">
        <v>1750000</v>
      </c>
      <c r="G29" s="22">
        <v>150017.14000000001</v>
      </c>
      <c r="H29" s="22">
        <f t="shared" ref="H29:H30" si="22">F29+G29</f>
        <v>1900017.1400000001</v>
      </c>
      <c r="I29" s="22">
        <v>1900017.14</v>
      </c>
      <c r="J29" s="22">
        <f t="shared" ref="J29:J31" si="23">I29-K29</f>
        <v>475004.29999999981</v>
      </c>
      <c r="K29" s="22">
        <v>1425012.84</v>
      </c>
      <c r="L29" s="22">
        <f t="shared" ref="L29:L30" si="24">I29-H29</f>
        <v>0</v>
      </c>
    </row>
    <row r="30" spans="2:12" x14ac:dyDescent="0.3">
      <c r="B30" s="50"/>
      <c r="C30" s="6"/>
      <c r="D30" s="63" t="s">
        <v>73</v>
      </c>
      <c r="E30" s="45"/>
      <c r="F30" s="16">
        <v>113808.72</v>
      </c>
      <c r="G30" s="22">
        <v>0</v>
      </c>
      <c r="H30" s="22">
        <f t="shared" si="22"/>
        <v>113808.72</v>
      </c>
      <c r="I30" s="22">
        <v>0</v>
      </c>
      <c r="J30" s="22">
        <f t="shared" si="23"/>
        <v>0</v>
      </c>
      <c r="K30" s="22">
        <v>0</v>
      </c>
      <c r="L30" s="22">
        <f t="shared" si="24"/>
        <v>-113808.72</v>
      </c>
    </row>
    <row r="31" spans="2:12" x14ac:dyDescent="0.3">
      <c r="B31" s="50"/>
      <c r="C31" s="6"/>
      <c r="D31" s="63" t="s">
        <v>74</v>
      </c>
      <c r="E31" s="45"/>
      <c r="F31" s="16">
        <v>0</v>
      </c>
      <c r="G31" s="22">
        <v>0</v>
      </c>
      <c r="H31" s="22">
        <f t="shared" ref="H31" si="25">F31+G31</f>
        <v>0</v>
      </c>
      <c r="I31" s="22">
        <v>28452.18</v>
      </c>
      <c r="J31" s="22">
        <f t="shared" si="23"/>
        <v>0</v>
      </c>
      <c r="K31" s="22">
        <v>28452.18</v>
      </c>
      <c r="L31" s="22">
        <f t="shared" ref="L31" si="26">I31-H31</f>
        <v>28452.18</v>
      </c>
    </row>
    <row r="32" spans="2:12" x14ac:dyDescent="0.3">
      <c r="B32" s="48">
        <v>47000</v>
      </c>
      <c r="C32" s="49" t="s">
        <v>75</v>
      </c>
      <c r="D32" s="40"/>
      <c r="E32" s="40"/>
      <c r="F32" s="41">
        <f>SUM(F33:F33)</f>
        <v>0</v>
      </c>
      <c r="G32" s="41">
        <f t="shared" ref="G32" si="27">SUM(G33:G33)</f>
        <v>10000</v>
      </c>
      <c r="H32" s="41">
        <f t="shared" ref="H32" si="28">SUM(H33:H33)</f>
        <v>10000</v>
      </c>
      <c r="I32" s="41">
        <f t="shared" ref="I32" si="29">SUM(I33:I33)</f>
        <v>10000</v>
      </c>
      <c r="J32" s="41">
        <f t="shared" ref="J32" si="30">SUM(J33:J33)</f>
        <v>0</v>
      </c>
      <c r="K32" s="41">
        <f t="shared" ref="K32" si="31">SUM(K33:K33)</f>
        <v>10000</v>
      </c>
      <c r="L32" s="41">
        <f t="shared" ref="L32" si="32">SUM(L33:L33)</f>
        <v>0</v>
      </c>
    </row>
    <row r="33" spans="2:12" x14ac:dyDescent="0.3">
      <c r="B33" s="50"/>
      <c r="C33" s="15"/>
      <c r="D33" s="51" t="s">
        <v>76</v>
      </c>
      <c r="E33" s="51"/>
      <c r="F33" s="37">
        <v>0</v>
      </c>
      <c r="G33" s="22">
        <v>10000</v>
      </c>
      <c r="H33" s="22">
        <f>F33+G33</f>
        <v>10000</v>
      </c>
      <c r="I33" s="22">
        <v>10000</v>
      </c>
      <c r="J33" s="22">
        <f>I33-K33</f>
        <v>0</v>
      </c>
      <c r="K33" s="22">
        <v>10000</v>
      </c>
      <c r="L33" s="22">
        <f>I33-H33</f>
        <v>0</v>
      </c>
    </row>
    <row r="34" spans="2:12" x14ac:dyDescent="0.3">
      <c r="F34" s="8"/>
    </row>
    <row r="35" spans="2:12" x14ac:dyDescent="0.3">
      <c r="F35" s="8"/>
    </row>
    <row r="36" spans="2:12" x14ac:dyDescent="0.3">
      <c r="F36" s="8"/>
    </row>
    <row r="37" spans="2:12" x14ac:dyDescent="0.3">
      <c r="F37" s="8"/>
    </row>
    <row r="38" spans="2:12" x14ac:dyDescent="0.3">
      <c r="F38" s="8"/>
    </row>
    <row r="39" spans="2:12" x14ac:dyDescent="0.3">
      <c r="F39" s="8"/>
    </row>
    <row r="40" spans="2:12" x14ac:dyDescent="0.3">
      <c r="F40" s="8"/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&amp;CSeguiment de pressupost 2024_30/09/2024&amp;R3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1"/>
  <sheetViews>
    <sheetView showGridLines="0" zoomScaleNormal="100" workbookViewId="0">
      <selection activeCell="A37" sqref="A37:K74"/>
    </sheetView>
  </sheetViews>
  <sheetFormatPr defaultColWidth="11.5703125" defaultRowHeight="15" x14ac:dyDescent="0.3"/>
  <cols>
    <col min="1" max="1" width="3.42578125" style="1" customWidth="1"/>
    <col min="2" max="2" width="10.7109375" style="1" customWidth="1"/>
    <col min="3" max="3" width="3.85546875" style="1" customWidth="1"/>
    <col min="4" max="4" width="46.42578125" style="1" customWidth="1"/>
    <col min="5" max="5" width="5.28515625" style="1" customWidth="1"/>
    <col min="6" max="6" width="14.140625" style="1" customWidth="1"/>
    <col min="7" max="7" width="12.42578125" style="1" customWidth="1"/>
    <col min="8" max="8" width="14.42578125" style="1" customWidth="1"/>
    <col min="9" max="9" width="14.7109375" style="1" customWidth="1"/>
    <col min="10" max="10" width="11.85546875" style="1" customWidth="1"/>
    <col min="11" max="11" width="13" style="1" customWidth="1"/>
    <col min="12" max="12" width="12.85546875" style="1" customWidth="1"/>
    <col min="13" max="16384" width="11.5703125" style="1"/>
  </cols>
  <sheetData>
    <row r="1" spans="1:12" ht="39.75" x14ac:dyDescent="0.3">
      <c r="B1" s="86"/>
    </row>
    <row r="3" spans="1:12" s="10" customFormat="1" x14ac:dyDescent="0.3">
      <c r="A3" s="94" t="s">
        <v>77</v>
      </c>
      <c r="B3" s="94"/>
      <c r="C3" s="94"/>
      <c r="D3" s="94"/>
      <c r="E3" s="89">
        <f>E7</f>
        <v>30</v>
      </c>
      <c r="F3" s="88">
        <f t="shared" ref="F3:K3" si="0">F7</f>
        <v>0</v>
      </c>
      <c r="G3" s="88">
        <f t="shared" si="0"/>
        <v>30</v>
      </c>
      <c r="H3" s="88">
        <f t="shared" si="0"/>
        <v>0</v>
      </c>
      <c r="I3" s="88">
        <f t="shared" si="0"/>
        <v>0</v>
      </c>
      <c r="J3" s="88">
        <f t="shared" si="0"/>
        <v>0</v>
      </c>
      <c r="K3" s="88">
        <f t="shared" si="0"/>
        <v>-30</v>
      </c>
      <c r="L3" s="96"/>
    </row>
    <row r="5" spans="1:12" s="28" customFormat="1" ht="45" x14ac:dyDescent="0.3">
      <c r="A5" s="27"/>
      <c r="B5" s="74" t="s">
        <v>29</v>
      </c>
      <c r="C5" s="75"/>
      <c r="D5" s="75" t="s">
        <v>8</v>
      </c>
      <c r="E5" s="76" t="s">
        <v>13</v>
      </c>
      <c r="F5" s="76" t="s">
        <v>14</v>
      </c>
      <c r="G5" s="76" t="s">
        <v>15</v>
      </c>
      <c r="H5" s="76" t="s">
        <v>16</v>
      </c>
      <c r="I5" s="76" t="s">
        <v>17</v>
      </c>
      <c r="J5" s="76" t="s">
        <v>18</v>
      </c>
      <c r="K5" s="76" t="s">
        <v>19</v>
      </c>
    </row>
    <row r="6" spans="1:12" x14ac:dyDescent="0.3">
      <c r="B6" s="3"/>
      <c r="C6" s="4"/>
      <c r="D6" s="2"/>
      <c r="E6" s="29"/>
    </row>
    <row r="7" spans="1:12" x14ac:dyDescent="0.3">
      <c r="B7" s="78">
        <v>5</v>
      </c>
      <c r="C7" s="79" t="s">
        <v>2</v>
      </c>
      <c r="D7" s="78"/>
      <c r="E7" s="84">
        <f>E8</f>
        <v>30</v>
      </c>
      <c r="F7" s="84">
        <f t="shared" ref="F7:K7" si="1">F8</f>
        <v>0</v>
      </c>
      <c r="G7" s="84">
        <f t="shared" si="1"/>
        <v>30</v>
      </c>
      <c r="H7" s="84">
        <f t="shared" si="1"/>
        <v>0</v>
      </c>
      <c r="I7" s="84">
        <f t="shared" si="1"/>
        <v>0</v>
      </c>
      <c r="J7" s="84">
        <f t="shared" si="1"/>
        <v>0</v>
      </c>
      <c r="K7" s="84">
        <f t="shared" si="1"/>
        <v>-30</v>
      </c>
    </row>
    <row r="8" spans="1:12" s="10" customFormat="1" x14ac:dyDescent="0.3">
      <c r="B8" s="30">
        <v>52000</v>
      </c>
      <c r="C8" s="31" t="s">
        <v>78</v>
      </c>
      <c r="D8" s="32"/>
      <c r="E8" s="33">
        <f>E9</f>
        <v>30</v>
      </c>
      <c r="F8" s="33">
        <f t="shared" ref="F8:K8" si="2">F9</f>
        <v>0</v>
      </c>
      <c r="G8" s="33">
        <f t="shared" si="2"/>
        <v>30</v>
      </c>
      <c r="H8" s="33">
        <f t="shared" si="2"/>
        <v>0</v>
      </c>
      <c r="I8" s="33">
        <f t="shared" si="2"/>
        <v>0</v>
      </c>
      <c r="J8" s="33">
        <f t="shared" si="2"/>
        <v>0</v>
      </c>
      <c r="K8" s="33">
        <f t="shared" si="2"/>
        <v>-30</v>
      </c>
    </row>
    <row r="9" spans="1:12" x14ac:dyDescent="0.3">
      <c r="B9" s="34"/>
      <c r="C9" s="35"/>
      <c r="D9" s="36" t="s">
        <v>78</v>
      </c>
      <c r="E9" s="37">
        <v>30</v>
      </c>
      <c r="F9" s="22">
        <v>0</v>
      </c>
      <c r="G9" s="22">
        <f>E9+F9</f>
        <v>30</v>
      </c>
      <c r="H9" s="22">
        <v>0</v>
      </c>
      <c r="I9" s="22">
        <f>H9-J9</f>
        <v>0</v>
      </c>
      <c r="J9" s="22">
        <v>0</v>
      </c>
      <c r="K9" s="22">
        <f>H9-G9</f>
        <v>-30</v>
      </c>
    </row>
    <row r="13" spans="1:12" s="10" customFormat="1" x14ac:dyDescent="0.3">
      <c r="A13" s="94" t="s">
        <v>79</v>
      </c>
      <c r="B13" s="94"/>
      <c r="C13" s="94"/>
      <c r="D13" s="94"/>
      <c r="E13" s="89">
        <f>E17</f>
        <v>0</v>
      </c>
      <c r="F13" s="88">
        <f t="shared" ref="F13:K13" si="3">F17</f>
        <v>184112.79</v>
      </c>
      <c r="G13" s="88">
        <f t="shared" si="3"/>
        <v>184112.79</v>
      </c>
      <c r="H13" s="88">
        <f t="shared" si="3"/>
        <v>0</v>
      </c>
      <c r="I13" s="88">
        <f t="shared" si="3"/>
        <v>0</v>
      </c>
      <c r="J13" s="88">
        <f t="shared" si="3"/>
        <v>0</v>
      </c>
      <c r="K13" s="88">
        <f t="shared" si="3"/>
        <v>-184112.79</v>
      </c>
      <c r="L13" s="96"/>
    </row>
    <row r="15" spans="1:12" s="28" customFormat="1" ht="45" x14ac:dyDescent="0.3">
      <c r="A15" s="27"/>
      <c r="B15" s="74" t="s">
        <v>29</v>
      </c>
      <c r="C15" s="75"/>
      <c r="D15" s="75" t="s">
        <v>8</v>
      </c>
      <c r="E15" s="76" t="s">
        <v>13</v>
      </c>
      <c r="F15" s="76" t="s">
        <v>14</v>
      </c>
      <c r="G15" s="76" t="s">
        <v>15</v>
      </c>
      <c r="H15" s="76" t="s">
        <v>16</v>
      </c>
      <c r="I15" s="76" t="s">
        <v>17</v>
      </c>
      <c r="J15" s="76" t="s">
        <v>18</v>
      </c>
      <c r="K15" s="76" t="s">
        <v>19</v>
      </c>
    </row>
    <row r="16" spans="1:12" x14ac:dyDescent="0.3">
      <c r="B16" s="3"/>
      <c r="C16" s="4"/>
      <c r="D16" s="2"/>
      <c r="E16" s="29"/>
    </row>
    <row r="17" spans="2:11" x14ac:dyDescent="0.3">
      <c r="B17" s="78">
        <v>8</v>
      </c>
      <c r="C17" s="79" t="s">
        <v>20</v>
      </c>
      <c r="D17" s="78"/>
      <c r="E17" s="84">
        <f>E20+E18</f>
        <v>0</v>
      </c>
      <c r="F17" s="84">
        <f>F20+F18</f>
        <v>184112.79</v>
      </c>
      <c r="G17" s="84">
        <f t="shared" ref="G17:K17" si="4">G20+G18</f>
        <v>184112.79</v>
      </c>
      <c r="H17" s="84">
        <f t="shared" si="4"/>
        <v>0</v>
      </c>
      <c r="I17" s="84">
        <f t="shared" si="4"/>
        <v>0</v>
      </c>
      <c r="J17" s="84">
        <f t="shared" si="4"/>
        <v>0</v>
      </c>
      <c r="K17" s="84">
        <f t="shared" si="4"/>
        <v>-184112.79</v>
      </c>
    </row>
    <row r="18" spans="2:11" s="10" customFormat="1" x14ac:dyDescent="0.3">
      <c r="B18" s="30">
        <v>87010</v>
      </c>
      <c r="C18" s="31" t="s">
        <v>80</v>
      </c>
      <c r="D18" s="32"/>
      <c r="E18" s="33">
        <f>E19</f>
        <v>0</v>
      </c>
      <c r="F18" s="33">
        <f t="shared" ref="F18:K18" si="5">F19</f>
        <v>166810.13</v>
      </c>
      <c r="G18" s="33">
        <f t="shared" si="5"/>
        <v>166810.13</v>
      </c>
      <c r="H18" s="33">
        <f t="shared" si="5"/>
        <v>0</v>
      </c>
      <c r="I18" s="33">
        <f t="shared" si="5"/>
        <v>0</v>
      </c>
      <c r="J18" s="33">
        <f t="shared" si="5"/>
        <v>0</v>
      </c>
      <c r="K18" s="33">
        <f t="shared" si="5"/>
        <v>-166810.13</v>
      </c>
    </row>
    <row r="19" spans="2:11" x14ac:dyDescent="0.3">
      <c r="B19" s="34"/>
      <c r="C19" s="35"/>
      <c r="D19" s="36" t="s">
        <v>80</v>
      </c>
      <c r="E19" s="37">
        <v>0</v>
      </c>
      <c r="F19" s="22">
        <v>166810.13</v>
      </c>
      <c r="G19" s="22">
        <f>E19+F19</f>
        <v>166810.13</v>
      </c>
      <c r="H19" s="22">
        <v>0</v>
      </c>
      <c r="I19" s="22">
        <f>H19-J19</f>
        <v>0</v>
      </c>
      <c r="J19" s="22">
        <v>0</v>
      </c>
      <c r="K19" s="22">
        <f>H19-G19</f>
        <v>-166810.13</v>
      </c>
    </row>
    <row r="20" spans="2:11" s="10" customFormat="1" x14ac:dyDescent="0.3">
      <c r="B20" s="30">
        <v>87000</v>
      </c>
      <c r="C20" s="31" t="s">
        <v>81</v>
      </c>
      <c r="D20" s="32"/>
      <c r="E20" s="33">
        <f>E21</f>
        <v>0</v>
      </c>
      <c r="F20" s="33">
        <f t="shared" ref="F20:K20" si="6">F21</f>
        <v>17302.66</v>
      </c>
      <c r="G20" s="33">
        <f t="shared" si="6"/>
        <v>17302.66</v>
      </c>
      <c r="H20" s="33">
        <f t="shared" si="6"/>
        <v>0</v>
      </c>
      <c r="I20" s="33">
        <f t="shared" si="6"/>
        <v>0</v>
      </c>
      <c r="J20" s="33">
        <f t="shared" si="6"/>
        <v>0</v>
      </c>
      <c r="K20" s="33">
        <f t="shared" si="6"/>
        <v>-17302.66</v>
      </c>
    </row>
    <row r="21" spans="2:11" x14ac:dyDescent="0.3">
      <c r="B21" s="34"/>
      <c r="C21" s="35"/>
      <c r="D21" s="36" t="s">
        <v>81</v>
      </c>
      <c r="E21" s="37">
        <v>0</v>
      </c>
      <c r="F21" s="22">
        <v>17302.66</v>
      </c>
      <c r="G21" s="22">
        <f>E21+F21</f>
        <v>17302.66</v>
      </c>
      <c r="H21" s="22">
        <v>0</v>
      </c>
      <c r="I21" s="22">
        <f>H21-J21</f>
        <v>0</v>
      </c>
      <c r="J21" s="22">
        <v>0</v>
      </c>
      <c r="K21" s="22">
        <f>H21-G21</f>
        <v>-17302.66</v>
      </c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&amp;CSeguiment de pressupost 2024_30/09/2024&amp;R4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7"/>
  <sheetViews>
    <sheetView showGridLines="0" zoomScaleNormal="100" workbookViewId="0">
      <selection activeCell="J51" sqref="J51"/>
    </sheetView>
  </sheetViews>
  <sheetFormatPr defaultColWidth="11.5703125" defaultRowHeight="15" x14ac:dyDescent="0.3"/>
  <cols>
    <col min="1" max="1" width="14.28515625" style="1" customWidth="1"/>
    <col min="2" max="2" width="10.7109375" style="1" customWidth="1"/>
    <col min="3" max="3" width="3.85546875" style="1" customWidth="1"/>
    <col min="4" max="4" width="33.7109375" style="1" customWidth="1"/>
    <col min="5" max="5" width="5.28515625" style="1" customWidth="1"/>
    <col min="6" max="6" width="14.140625" style="1" customWidth="1"/>
    <col min="7" max="7" width="12.42578125" style="1" customWidth="1"/>
    <col min="8" max="8" width="14.42578125" style="1" customWidth="1"/>
    <col min="9" max="9" width="13.7109375" style="1" customWidth="1"/>
    <col min="10" max="10" width="11.85546875" style="1" customWidth="1"/>
    <col min="11" max="11" width="13" style="1" customWidth="1"/>
    <col min="12" max="12" width="12.85546875" style="1" customWidth="1"/>
    <col min="13" max="13" width="3.28515625" style="1" customWidth="1"/>
    <col min="14" max="16384" width="11.5703125" style="1"/>
  </cols>
  <sheetData>
    <row r="1" spans="1:12" ht="39.75" x14ac:dyDescent="0.3">
      <c r="A1" s="86"/>
    </row>
    <row r="3" spans="1:12" x14ac:dyDescent="0.3">
      <c r="A3" s="94" t="s">
        <v>82</v>
      </c>
      <c r="B3" s="94"/>
      <c r="C3" s="94"/>
      <c r="D3" s="94"/>
      <c r="E3" s="94"/>
      <c r="F3" s="88">
        <f t="shared" ref="F3:L3" si="0">F8</f>
        <v>3180065.07</v>
      </c>
      <c r="G3" s="88">
        <f t="shared" si="0"/>
        <v>299946.99000000005</v>
      </c>
      <c r="H3" s="88">
        <f t="shared" si="0"/>
        <v>3480012.06</v>
      </c>
      <c r="I3" s="88">
        <f t="shared" si="0"/>
        <v>2638248.4500000002</v>
      </c>
      <c r="J3" s="88">
        <f t="shared" si="0"/>
        <v>0</v>
      </c>
      <c r="K3" s="88">
        <f t="shared" si="0"/>
        <v>2638248.4500000002</v>
      </c>
      <c r="L3" s="88">
        <f t="shared" si="0"/>
        <v>841763.60999999987</v>
      </c>
    </row>
    <row r="6" spans="1:12" s="13" customFormat="1" ht="45.75" customHeight="1" x14ac:dyDescent="0.3">
      <c r="A6" s="80" t="s">
        <v>83</v>
      </c>
      <c r="B6" s="74" t="s">
        <v>84</v>
      </c>
      <c r="C6" s="100" t="s">
        <v>12</v>
      </c>
      <c r="D6" s="100"/>
      <c r="E6" s="81"/>
      <c r="F6" s="76" t="s">
        <v>13</v>
      </c>
      <c r="G6" s="76" t="s">
        <v>14</v>
      </c>
      <c r="H6" s="76" t="s">
        <v>15</v>
      </c>
      <c r="I6" s="76" t="s">
        <v>23</v>
      </c>
      <c r="J6" s="76" t="s">
        <v>24</v>
      </c>
      <c r="K6" s="76" t="s">
        <v>25</v>
      </c>
      <c r="L6" s="76" t="s">
        <v>19</v>
      </c>
    </row>
    <row r="8" spans="1:12" x14ac:dyDescent="0.3">
      <c r="A8" s="90" t="s">
        <v>85</v>
      </c>
      <c r="B8" s="78">
        <v>1</v>
      </c>
      <c r="C8" s="79" t="s">
        <v>3</v>
      </c>
      <c r="D8" s="78"/>
      <c r="E8" s="82"/>
      <c r="F8" s="84">
        <f>SUM(F9:F17)</f>
        <v>3180065.07</v>
      </c>
      <c r="G8" s="84">
        <f t="shared" ref="G8:L8" si="1">SUM(G9:G17)</f>
        <v>299946.99000000005</v>
      </c>
      <c r="H8" s="84">
        <f t="shared" si="1"/>
        <v>3480012.06</v>
      </c>
      <c r="I8" s="84">
        <f t="shared" si="1"/>
        <v>2638248.4500000002</v>
      </c>
      <c r="J8" s="84">
        <f t="shared" si="1"/>
        <v>0</v>
      </c>
      <c r="K8" s="84">
        <f t="shared" si="1"/>
        <v>2638248.4500000002</v>
      </c>
      <c r="L8" s="84">
        <f t="shared" si="1"/>
        <v>841763.60999999987</v>
      </c>
    </row>
    <row r="9" spans="1:12" x14ac:dyDescent="0.3">
      <c r="A9" s="91" t="s">
        <v>86</v>
      </c>
      <c r="B9" s="20" t="s">
        <v>87</v>
      </c>
      <c r="C9" s="21" t="s">
        <v>88</v>
      </c>
      <c r="D9" s="21"/>
      <c r="E9" s="21"/>
      <c r="F9" s="22">
        <v>71810.06</v>
      </c>
      <c r="G9" s="16">
        <v>0</v>
      </c>
      <c r="H9" s="22">
        <f t="shared" ref="H9:H16" si="2">F9+G9</f>
        <v>71810.06</v>
      </c>
      <c r="I9" s="16">
        <v>51297.81</v>
      </c>
      <c r="J9" s="22">
        <f t="shared" ref="J9:J16" si="3">I9-K9</f>
        <v>0</v>
      </c>
      <c r="K9" s="16">
        <v>51297.81</v>
      </c>
      <c r="L9" s="22">
        <f>H9-I9</f>
        <v>20512.25</v>
      </c>
    </row>
    <row r="10" spans="1:12" x14ac:dyDescent="0.3">
      <c r="A10" s="91" t="s">
        <v>89</v>
      </c>
      <c r="B10" s="14" t="s">
        <v>90</v>
      </c>
      <c r="C10" s="15" t="s">
        <v>91</v>
      </c>
      <c r="D10" s="15"/>
      <c r="E10" s="15"/>
      <c r="F10" s="22">
        <v>2247999.3199999998</v>
      </c>
      <c r="G10" s="16">
        <v>169101.95</v>
      </c>
      <c r="H10" s="22">
        <f t="shared" si="2"/>
        <v>2417101.27</v>
      </c>
      <c r="I10" s="16">
        <v>1780601.12</v>
      </c>
      <c r="J10" s="22">
        <f t="shared" si="3"/>
        <v>0</v>
      </c>
      <c r="K10" s="16">
        <v>1780601.12</v>
      </c>
      <c r="L10" s="22">
        <f t="shared" ref="L10:L16" si="4">H10-I10</f>
        <v>636500.14999999991</v>
      </c>
    </row>
    <row r="11" spans="1:12" x14ac:dyDescent="0.3">
      <c r="A11" s="91" t="s">
        <v>92</v>
      </c>
      <c r="B11" s="14" t="s">
        <v>93</v>
      </c>
      <c r="C11" s="15" t="s">
        <v>94</v>
      </c>
      <c r="D11" s="15"/>
      <c r="E11" s="15"/>
      <c r="F11" s="22">
        <v>0</v>
      </c>
      <c r="G11" s="16">
        <v>69917.210000000006</v>
      </c>
      <c r="H11" s="22">
        <f t="shared" si="2"/>
        <v>69917.210000000006</v>
      </c>
      <c r="I11" s="16">
        <v>65503.46</v>
      </c>
      <c r="J11" s="22">
        <f t="shared" si="3"/>
        <v>0</v>
      </c>
      <c r="K11" s="16">
        <v>65503.46</v>
      </c>
      <c r="L11" s="22">
        <f t="shared" si="4"/>
        <v>4413.7500000000073</v>
      </c>
    </row>
    <row r="12" spans="1:12" x14ac:dyDescent="0.3">
      <c r="B12" s="14" t="s">
        <v>95</v>
      </c>
      <c r="C12" s="15" t="s">
        <v>96</v>
      </c>
      <c r="D12" s="15"/>
      <c r="E12" s="15"/>
      <c r="F12" s="22">
        <v>0</v>
      </c>
      <c r="G12" s="16">
        <v>0</v>
      </c>
      <c r="H12" s="22">
        <f t="shared" si="2"/>
        <v>0</v>
      </c>
      <c r="I12" s="16">
        <v>12987.28</v>
      </c>
      <c r="J12" s="22">
        <f t="shared" si="3"/>
        <v>0</v>
      </c>
      <c r="K12" s="16">
        <v>12987.28</v>
      </c>
      <c r="L12" s="22">
        <f t="shared" si="4"/>
        <v>-12987.28</v>
      </c>
    </row>
    <row r="13" spans="1:12" x14ac:dyDescent="0.3">
      <c r="B13" s="14" t="s">
        <v>97</v>
      </c>
      <c r="C13" s="15" t="s">
        <v>98</v>
      </c>
      <c r="D13" s="15"/>
      <c r="E13" s="15"/>
      <c r="F13" s="22">
        <v>10000</v>
      </c>
      <c r="G13" s="16">
        <v>0</v>
      </c>
      <c r="H13" s="22">
        <f t="shared" si="2"/>
        <v>10000</v>
      </c>
      <c r="I13" s="16">
        <v>6912</v>
      </c>
      <c r="J13" s="22">
        <f t="shared" si="3"/>
        <v>0</v>
      </c>
      <c r="K13" s="16">
        <v>6912</v>
      </c>
      <c r="L13" s="22">
        <f t="shared" si="4"/>
        <v>3088</v>
      </c>
    </row>
    <row r="14" spans="1:12" x14ac:dyDescent="0.3">
      <c r="B14" s="14" t="s">
        <v>99</v>
      </c>
      <c r="C14" s="15" t="s">
        <v>100</v>
      </c>
      <c r="D14" s="15"/>
      <c r="E14" s="15"/>
      <c r="F14" s="22">
        <v>758528.29</v>
      </c>
      <c r="G14" s="16">
        <v>60927.83</v>
      </c>
      <c r="H14" s="22">
        <f t="shared" si="2"/>
        <v>819456.12</v>
      </c>
      <c r="I14" s="16">
        <v>653430.62</v>
      </c>
      <c r="J14" s="22">
        <f t="shared" si="3"/>
        <v>0</v>
      </c>
      <c r="K14" s="16">
        <v>653430.62</v>
      </c>
      <c r="L14" s="22">
        <f t="shared" si="4"/>
        <v>166025.5</v>
      </c>
    </row>
    <row r="15" spans="1:12" x14ac:dyDescent="0.3">
      <c r="B15" s="14" t="s">
        <v>101</v>
      </c>
      <c r="C15" s="15" t="s">
        <v>102</v>
      </c>
      <c r="D15" s="15"/>
      <c r="E15" s="15"/>
      <c r="F15" s="22">
        <v>15000</v>
      </c>
      <c r="G15" s="16">
        <v>0</v>
      </c>
      <c r="H15" s="22">
        <f t="shared" si="2"/>
        <v>15000</v>
      </c>
      <c r="I15" s="16">
        <v>0</v>
      </c>
      <c r="J15" s="22">
        <f t="shared" si="3"/>
        <v>0</v>
      </c>
      <c r="K15" s="16">
        <v>0</v>
      </c>
      <c r="L15" s="22">
        <f t="shared" si="4"/>
        <v>15000</v>
      </c>
    </row>
    <row r="16" spans="1:12" x14ac:dyDescent="0.3">
      <c r="B16" s="14" t="s">
        <v>103</v>
      </c>
      <c r="C16" s="15" t="s">
        <v>104</v>
      </c>
      <c r="D16" s="15"/>
      <c r="E16" s="15"/>
      <c r="F16" s="16">
        <v>76727.399999999994</v>
      </c>
      <c r="G16" s="16">
        <v>0</v>
      </c>
      <c r="H16" s="22">
        <f t="shared" si="2"/>
        <v>76727.399999999994</v>
      </c>
      <c r="I16" s="16">
        <v>67516.160000000003</v>
      </c>
      <c r="J16" s="22">
        <f t="shared" si="3"/>
        <v>0</v>
      </c>
      <c r="K16" s="16">
        <v>67516.160000000003</v>
      </c>
      <c r="L16" s="22">
        <f t="shared" si="4"/>
        <v>9211.2399999999907</v>
      </c>
    </row>
    <row r="18" spans="2:6" x14ac:dyDescent="0.3">
      <c r="B18" s="24"/>
    </row>
    <row r="19" spans="2:6" x14ac:dyDescent="0.3">
      <c r="B19" s="25"/>
      <c r="F19" s="26"/>
    </row>
    <row r="20" spans="2:6" x14ac:dyDescent="0.3">
      <c r="F20" s="23"/>
    </row>
    <row r="21" spans="2:6" x14ac:dyDescent="0.3">
      <c r="F21" s="23"/>
    </row>
    <row r="22" spans="2:6" x14ac:dyDescent="0.3">
      <c r="F22" s="23"/>
    </row>
    <row r="23" spans="2:6" x14ac:dyDescent="0.3">
      <c r="F23" s="23"/>
    </row>
    <row r="24" spans="2:6" x14ac:dyDescent="0.3">
      <c r="F24" s="23"/>
    </row>
    <row r="25" spans="2:6" x14ac:dyDescent="0.3">
      <c r="D25" s="8"/>
      <c r="F25" s="23"/>
    </row>
    <row r="26" spans="2:6" x14ac:dyDescent="0.3">
      <c r="F26" s="23"/>
    </row>
    <row r="27" spans="2:6" x14ac:dyDescent="0.3">
      <c r="F27" s="23"/>
    </row>
  </sheetData>
  <mergeCells count="1">
    <mergeCell ref="C6:D6"/>
  </mergeCells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&amp;CSeguiment de pressupost 2024_30/09/2024&amp;R5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6"/>
  <sheetViews>
    <sheetView showGridLines="0" zoomScaleNormal="100" workbookViewId="0">
      <selection activeCell="A3" sqref="A3"/>
    </sheetView>
  </sheetViews>
  <sheetFormatPr defaultColWidth="11.5703125" defaultRowHeight="15" x14ac:dyDescent="0.3"/>
  <cols>
    <col min="1" max="1" width="14.5703125" style="1" customWidth="1"/>
    <col min="2" max="2" width="10.7109375" style="1" customWidth="1"/>
    <col min="3" max="3" width="3.85546875" style="1" customWidth="1"/>
    <col min="4" max="4" width="34" style="1" customWidth="1"/>
    <col min="5" max="5" width="4.85546875" style="1" customWidth="1"/>
    <col min="6" max="6" width="14.140625" style="1" customWidth="1"/>
    <col min="7" max="7" width="12.42578125" style="1" customWidth="1"/>
    <col min="8" max="8" width="14.42578125" style="1" customWidth="1"/>
    <col min="9" max="9" width="14.7109375" style="1" customWidth="1"/>
    <col min="10" max="10" width="11.85546875" style="1" customWidth="1"/>
    <col min="11" max="11" width="13" style="1" customWidth="1"/>
    <col min="12" max="12" width="12.85546875" style="1" customWidth="1"/>
    <col min="13" max="13" width="4.140625" style="1" customWidth="1"/>
    <col min="14" max="16384" width="11.5703125" style="1"/>
  </cols>
  <sheetData>
    <row r="1" spans="1:12" ht="39.75" x14ac:dyDescent="0.3">
      <c r="A1" s="86"/>
    </row>
    <row r="3" spans="1:12" x14ac:dyDescent="0.3">
      <c r="A3" s="94" t="s">
        <v>105</v>
      </c>
      <c r="B3" s="94"/>
      <c r="C3" s="94"/>
      <c r="D3" s="94"/>
      <c r="E3" s="94"/>
      <c r="F3" s="88">
        <f t="shared" ref="F3:L3" si="0">F8</f>
        <v>1239291.71</v>
      </c>
      <c r="G3" s="88">
        <f t="shared" si="0"/>
        <v>150835.24</v>
      </c>
      <c r="H3" s="88">
        <f t="shared" si="0"/>
        <v>1390126.9500000002</v>
      </c>
      <c r="I3" s="88">
        <f t="shared" si="0"/>
        <v>573554.54999999993</v>
      </c>
      <c r="J3" s="88">
        <f t="shared" si="0"/>
        <v>17623.859999999997</v>
      </c>
      <c r="K3" s="88">
        <f t="shared" si="0"/>
        <v>555930.68999999994</v>
      </c>
      <c r="L3" s="88">
        <f t="shared" si="0"/>
        <v>816572.4</v>
      </c>
    </row>
    <row r="6" spans="1:12" s="13" customFormat="1" ht="30.75" customHeight="1" x14ac:dyDescent="0.3">
      <c r="A6" s="80" t="s">
        <v>83</v>
      </c>
      <c r="B6" s="74" t="s">
        <v>84</v>
      </c>
      <c r="C6" s="81"/>
      <c r="D6" s="81" t="s">
        <v>8</v>
      </c>
      <c r="E6" s="81"/>
      <c r="F6" s="76" t="s">
        <v>13</v>
      </c>
      <c r="G6" s="76" t="s">
        <v>14</v>
      </c>
      <c r="H6" s="76" t="s">
        <v>15</v>
      </c>
      <c r="I6" s="76" t="s">
        <v>23</v>
      </c>
      <c r="J6" s="76" t="s">
        <v>24</v>
      </c>
      <c r="K6" s="76" t="s">
        <v>25</v>
      </c>
      <c r="L6" s="76" t="s">
        <v>19</v>
      </c>
    </row>
    <row r="8" spans="1:12" x14ac:dyDescent="0.3">
      <c r="A8" s="90" t="s">
        <v>85</v>
      </c>
      <c r="B8" s="78">
        <v>2</v>
      </c>
      <c r="C8" s="78" t="s">
        <v>106</v>
      </c>
      <c r="D8" s="78"/>
      <c r="E8" s="82"/>
      <c r="F8" s="84">
        <f>SUM(F9:F31)</f>
        <v>1239291.71</v>
      </c>
      <c r="G8" s="84">
        <f t="shared" ref="G8:L8" si="1">SUM(G9:G31)</f>
        <v>150835.24</v>
      </c>
      <c r="H8" s="84">
        <f t="shared" si="1"/>
        <v>1390126.9500000002</v>
      </c>
      <c r="I8" s="84">
        <f>SUM(I9:I31)</f>
        <v>573554.54999999993</v>
      </c>
      <c r="J8" s="84">
        <f t="shared" si="1"/>
        <v>17623.859999999997</v>
      </c>
      <c r="K8" s="84">
        <f t="shared" si="1"/>
        <v>555930.68999999994</v>
      </c>
      <c r="L8" s="84">
        <f t="shared" si="1"/>
        <v>816572.4</v>
      </c>
    </row>
    <row r="9" spans="1:12" x14ac:dyDescent="0.3">
      <c r="A9" s="91" t="s">
        <v>86</v>
      </c>
      <c r="B9" s="14" t="s">
        <v>107</v>
      </c>
      <c r="C9" s="15" t="s">
        <v>108</v>
      </c>
      <c r="D9" s="15"/>
      <c r="E9" s="15"/>
      <c r="F9" s="22">
        <v>62884.11</v>
      </c>
      <c r="G9" s="16">
        <v>0</v>
      </c>
      <c r="H9" s="22">
        <f t="shared" ref="H9:H31" si="2">F9+G9</f>
        <v>62884.11</v>
      </c>
      <c r="I9" s="16">
        <v>82607.92</v>
      </c>
      <c r="J9" s="22">
        <f t="shared" ref="J9:J31" si="3">I9-K9</f>
        <v>0</v>
      </c>
      <c r="K9" s="16">
        <v>82607.92</v>
      </c>
      <c r="L9" s="22">
        <f>H9-I9</f>
        <v>-19723.809999999998</v>
      </c>
    </row>
    <row r="10" spans="1:12" x14ac:dyDescent="0.3">
      <c r="A10" s="91" t="s">
        <v>89</v>
      </c>
      <c r="B10" s="14" t="s">
        <v>109</v>
      </c>
      <c r="C10" s="15" t="s">
        <v>110</v>
      </c>
      <c r="D10" s="15"/>
      <c r="E10" s="15"/>
      <c r="F10" s="22">
        <v>2000</v>
      </c>
      <c r="G10" s="16">
        <v>0</v>
      </c>
      <c r="H10" s="22">
        <f t="shared" si="2"/>
        <v>2000</v>
      </c>
      <c r="I10" s="16">
        <v>1017.05</v>
      </c>
      <c r="J10" s="22">
        <f t="shared" si="3"/>
        <v>0</v>
      </c>
      <c r="K10" s="16">
        <v>1017.05</v>
      </c>
      <c r="L10" s="22">
        <f t="shared" ref="L10:L31" si="4">H10-I10</f>
        <v>982.95</v>
      </c>
    </row>
    <row r="11" spans="1:12" x14ac:dyDescent="0.3">
      <c r="A11" s="91" t="s">
        <v>92</v>
      </c>
      <c r="B11" s="14" t="s">
        <v>111</v>
      </c>
      <c r="C11" s="15" t="s">
        <v>112</v>
      </c>
      <c r="D11" s="15"/>
      <c r="E11" s="15"/>
      <c r="F11" s="22">
        <v>1250</v>
      </c>
      <c r="G11" s="16">
        <v>0</v>
      </c>
      <c r="H11" s="22">
        <f t="shared" si="2"/>
        <v>1250</v>
      </c>
      <c r="I11" s="16">
        <v>242.12</v>
      </c>
      <c r="J11" s="22">
        <f t="shared" si="3"/>
        <v>0</v>
      </c>
      <c r="K11" s="16">
        <v>242.12</v>
      </c>
      <c r="L11" s="22">
        <f t="shared" si="4"/>
        <v>1007.88</v>
      </c>
    </row>
    <row r="12" spans="1:12" x14ac:dyDescent="0.3">
      <c r="B12" s="14" t="s">
        <v>113</v>
      </c>
      <c r="C12" s="15" t="s">
        <v>114</v>
      </c>
      <c r="D12" s="15"/>
      <c r="E12" s="15"/>
      <c r="F12" s="22">
        <v>12000</v>
      </c>
      <c r="G12" s="16">
        <v>97.59</v>
      </c>
      <c r="H12" s="22">
        <f t="shared" si="2"/>
        <v>12097.59</v>
      </c>
      <c r="I12" s="16">
        <v>2569.27</v>
      </c>
      <c r="J12" s="22">
        <f t="shared" si="3"/>
        <v>0</v>
      </c>
      <c r="K12" s="16">
        <v>2569.27</v>
      </c>
      <c r="L12" s="22">
        <f t="shared" si="4"/>
        <v>9528.32</v>
      </c>
    </row>
    <row r="13" spans="1:12" x14ac:dyDescent="0.3">
      <c r="B13" s="14" t="s">
        <v>115</v>
      </c>
      <c r="C13" s="15" t="s">
        <v>116</v>
      </c>
      <c r="D13" s="15"/>
      <c r="E13" s="15"/>
      <c r="F13" s="22">
        <v>8000</v>
      </c>
      <c r="G13" s="16">
        <v>0</v>
      </c>
      <c r="H13" s="22">
        <f t="shared" si="2"/>
        <v>8000</v>
      </c>
      <c r="I13" s="16">
        <v>6911.44</v>
      </c>
      <c r="J13" s="22">
        <f t="shared" si="3"/>
        <v>0</v>
      </c>
      <c r="K13" s="16">
        <v>6911.44</v>
      </c>
      <c r="L13" s="22">
        <f t="shared" si="4"/>
        <v>1088.5600000000004</v>
      </c>
    </row>
    <row r="14" spans="1:12" x14ac:dyDescent="0.3">
      <c r="B14" s="14" t="s">
        <v>117</v>
      </c>
      <c r="C14" s="15" t="s">
        <v>118</v>
      </c>
      <c r="D14" s="15"/>
      <c r="E14" s="15"/>
      <c r="F14" s="22">
        <v>1400</v>
      </c>
      <c r="G14" s="16">
        <v>0</v>
      </c>
      <c r="H14" s="22">
        <f t="shared" si="2"/>
        <v>1400</v>
      </c>
      <c r="I14" s="16">
        <v>393.81</v>
      </c>
      <c r="J14" s="22">
        <f t="shared" si="3"/>
        <v>0</v>
      </c>
      <c r="K14" s="16">
        <v>393.81</v>
      </c>
      <c r="L14" s="22">
        <f t="shared" si="4"/>
        <v>1006.19</v>
      </c>
    </row>
    <row r="15" spans="1:12" x14ac:dyDescent="0.3">
      <c r="B15" s="14" t="s">
        <v>119</v>
      </c>
      <c r="C15" s="15" t="s">
        <v>120</v>
      </c>
      <c r="D15" s="15"/>
      <c r="E15" s="15"/>
      <c r="F15" s="22">
        <v>3000</v>
      </c>
      <c r="G15" s="16">
        <v>0</v>
      </c>
      <c r="H15" s="22">
        <f t="shared" si="2"/>
        <v>3000</v>
      </c>
      <c r="I15" s="16">
        <v>306.02999999999997</v>
      </c>
      <c r="J15" s="22">
        <f t="shared" si="3"/>
        <v>0</v>
      </c>
      <c r="K15" s="16">
        <v>306.02999999999997</v>
      </c>
      <c r="L15" s="22">
        <f t="shared" si="4"/>
        <v>2693.9700000000003</v>
      </c>
    </row>
    <row r="16" spans="1:12" x14ac:dyDescent="0.3">
      <c r="B16" s="14" t="s">
        <v>121</v>
      </c>
      <c r="C16" s="15" t="s">
        <v>122</v>
      </c>
      <c r="D16" s="15"/>
      <c r="E16" s="15"/>
      <c r="F16" s="22">
        <v>30000</v>
      </c>
      <c r="G16" s="16">
        <v>325.60000000000002</v>
      </c>
      <c r="H16" s="22">
        <f t="shared" si="2"/>
        <v>30325.599999999999</v>
      </c>
      <c r="I16" s="16">
        <v>49558.6</v>
      </c>
      <c r="J16" s="22">
        <f t="shared" si="3"/>
        <v>13486.57</v>
      </c>
      <c r="K16" s="16">
        <v>36072.03</v>
      </c>
      <c r="L16" s="22">
        <f t="shared" si="4"/>
        <v>-19233</v>
      </c>
    </row>
    <row r="17" spans="2:12" x14ac:dyDescent="0.3">
      <c r="B17" s="14" t="s">
        <v>123</v>
      </c>
      <c r="C17" s="15" t="s">
        <v>124</v>
      </c>
      <c r="D17" s="15"/>
      <c r="E17" s="15"/>
      <c r="F17" s="22">
        <v>9000</v>
      </c>
      <c r="G17" s="16">
        <v>0</v>
      </c>
      <c r="H17" s="22">
        <f t="shared" si="2"/>
        <v>9000</v>
      </c>
      <c r="I17" s="16">
        <v>5656.94</v>
      </c>
      <c r="J17" s="22">
        <f t="shared" si="3"/>
        <v>437.54999999999927</v>
      </c>
      <c r="K17" s="16">
        <v>5219.3900000000003</v>
      </c>
      <c r="L17" s="22">
        <f t="shared" si="4"/>
        <v>3343.0600000000004</v>
      </c>
    </row>
    <row r="18" spans="2:12" x14ac:dyDescent="0.3">
      <c r="B18" s="14" t="s">
        <v>125</v>
      </c>
      <c r="C18" s="15" t="s">
        <v>126</v>
      </c>
      <c r="D18" s="15"/>
      <c r="E18" s="15"/>
      <c r="F18" s="22">
        <v>750</v>
      </c>
      <c r="G18" s="16">
        <v>0</v>
      </c>
      <c r="H18" s="22">
        <f t="shared" si="2"/>
        <v>750</v>
      </c>
      <c r="I18" s="16">
        <v>549.9</v>
      </c>
      <c r="J18" s="22">
        <f t="shared" si="3"/>
        <v>44.67999999999995</v>
      </c>
      <c r="K18" s="16">
        <v>505.22</v>
      </c>
      <c r="L18" s="22">
        <f t="shared" si="4"/>
        <v>200.10000000000002</v>
      </c>
    </row>
    <row r="19" spans="2:12" x14ac:dyDescent="0.3">
      <c r="B19" s="14" t="s">
        <v>127</v>
      </c>
      <c r="C19" s="15" t="s">
        <v>128</v>
      </c>
      <c r="D19" s="15"/>
      <c r="E19" s="15"/>
      <c r="F19" s="22">
        <v>7000</v>
      </c>
      <c r="G19" s="16">
        <v>0</v>
      </c>
      <c r="H19" s="22">
        <f t="shared" si="2"/>
        <v>7000</v>
      </c>
      <c r="I19" s="16">
        <v>11000.38</v>
      </c>
      <c r="J19" s="22">
        <f t="shared" si="3"/>
        <v>0</v>
      </c>
      <c r="K19" s="16">
        <v>11000.38</v>
      </c>
      <c r="L19" s="22">
        <f t="shared" si="4"/>
        <v>-4000.3799999999992</v>
      </c>
    </row>
    <row r="20" spans="2:12" x14ac:dyDescent="0.3">
      <c r="B20" s="14" t="s">
        <v>129</v>
      </c>
      <c r="C20" s="15" t="s">
        <v>130</v>
      </c>
      <c r="D20" s="15"/>
      <c r="E20" s="15"/>
      <c r="F20" s="22">
        <v>18000</v>
      </c>
      <c r="G20" s="16">
        <v>0</v>
      </c>
      <c r="H20" s="22">
        <f t="shared" si="2"/>
        <v>18000</v>
      </c>
      <c r="I20" s="16">
        <v>4820.0200000000004</v>
      </c>
      <c r="J20" s="22">
        <f t="shared" si="3"/>
        <v>329.1200000000008</v>
      </c>
      <c r="K20" s="16">
        <v>4490.8999999999996</v>
      </c>
      <c r="L20" s="22">
        <f t="shared" si="4"/>
        <v>13179.98</v>
      </c>
    </row>
    <row r="21" spans="2:12" x14ac:dyDescent="0.3">
      <c r="B21" s="14" t="s">
        <v>131</v>
      </c>
      <c r="C21" s="15" t="s">
        <v>132</v>
      </c>
      <c r="D21" s="15"/>
      <c r="E21" s="15"/>
      <c r="F21" s="22">
        <v>0</v>
      </c>
      <c r="G21" s="16">
        <v>0</v>
      </c>
      <c r="H21" s="22">
        <f t="shared" si="2"/>
        <v>0</v>
      </c>
      <c r="I21" s="16">
        <v>0</v>
      </c>
      <c r="J21" s="22">
        <f t="shared" si="3"/>
        <v>0</v>
      </c>
      <c r="K21" s="16">
        <v>0</v>
      </c>
      <c r="L21" s="22">
        <f t="shared" si="4"/>
        <v>0</v>
      </c>
    </row>
    <row r="22" spans="2:12" x14ac:dyDescent="0.3">
      <c r="B22" s="14" t="s">
        <v>133</v>
      </c>
      <c r="C22" s="15" t="s">
        <v>134</v>
      </c>
      <c r="D22" s="15"/>
      <c r="E22" s="15"/>
      <c r="F22" s="22">
        <v>9000</v>
      </c>
      <c r="G22" s="16">
        <v>97245.86</v>
      </c>
      <c r="H22" s="22">
        <f t="shared" si="2"/>
        <v>106245.86</v>
      </c>
      <c r="I22" s="16">
        <v>20116.02</v>
      </c>
      <c r="J22" s="22">
        <f t="shared" si="3"/>
        <v>383.85000000000218</v>
      </c>
      <c r="K22" s="16">
        <v>19732.169999999998</v>
      </c>
      <c r="L22" s="22">
        <f t="shared" si="4"/>
        <v>86129.84</v>
      </c>
    </row>
    <row r="23" spans="2:12" x14ac:dyDescent="0.3">
      <c r="B23" s="14" t="s">
        <v>135</v>
      </c>
      <c r="C23" s="15" t="s">
        <v>136</v>
      </c>
      <c r="D23" s="15"/>
      <c r="E23" s="15"/>
      <c r="F23" s="22">
        <v>22000</v>
      </c>
      <c r="G23" s="16">
        <v>0</v>
      </c>
      <c r="H23" s="22">
        <f t="shared" si="2"/>
        <v>22000</v>
      </c>
      <c r="I23" s="16">
        <v>3974.87</v>
      </c>
      <c r="J23" s="22">
        <f t="shared" si="3"/>
        <v>910.4699999999998</v>
      </c>
      <c r="K23" s="16">
        <v>3064.4</v>
      </c>
      <c r="L23" s="22">
        <f t="shared" si="4"/>
        <v>18025.13</v>
      </c>
    </row>
    <row r="24" spans="2:12" x14ac:dyDescent="0.3">
      <c r="B24" s="14" t="s">
        <v>137</v>
      </c>
      <c r="C24" s="15" t="s">
        <v>138</v>
      </c>
      <c r="D24" s="15"/>
      <c r="E24" s="15"/>
      <c r="F24" s="22">
        <v>516.51</v>
      </c>
      <c r="G24" s="16">
        <v>0</v>
      </c>
      <c r="H24" s="22">
        <f t="shared" si="2"/>
        <v>516.51</v>
      </c>
      <c r="I24" s="16">
        <v>1204.24</v>
      </c>
      <c r="J24" s="22">
        <f t="shared" si="3"/>
        <v>0</v>
      </c>
      <c r="K24" s="16">
        <v>1204.24</v>
      </c>
      <c r="L24" s="22">
        <f t="shared" si="4"/>
        <v>-687.73</v>
      </c>
    </row>
    <row r="25" spans="2:12" x14ac:dyDescent="0.3">
      <c r="B25" s="14" t="s">
        <v>139</v>
      </c>
      <c r="C25" s="15" t="s">
        <v>140</v>
      </c>
      <c r="D25" s="15"/>
      <c r="E25" s="15"/>
      <c r="F25" s="22">
        <f>70000+68000+30000+18000+10000+70000+25000+26000+260000+60000+7920+74221.09+3000+750+32000+45000+120000</f>
        <v>919891.09</v>
      </c>
      <c r="G25" s="16">
        <v>39826.5</v>
      </c>
      <c r="H25" s="22">
        <f t="shared" si="2"/>
        <v>959717.59</v>
      </c>
      <c r="I25" s="16">
        <v>342370.07</v>
      </c>
      <c r="J25" s="22">
        <f t="shared" si="3"/>
        <v>2031.6199999999953</v>
      </c>
      <c r="K25" s="16">
        <v>340338.45</v>
      </c>
      <c r="L25" s="22">
        <f t="shared" si="4"/>
        <v>617347.52</v>
      </c>
    </row>
    <row r="26" spans="2:12" x14ac:dyDescent="0.3">
      <c r="B26" s="14" t="s">
        <v>141</v>
      </c>
      <c r="C26" s="15" t="s">
        <v>142</v>
      </c>
      <c r="D26" s="15"/>
      <c r="E26" s="15"/>
      <c r="F26" s="22">
        <f>3000+36000+30000+20000</f>
        <v>89000</v>
      </c>
      <c r="G26" s="16">
        <v>4758.63</v>
      </c>
      <c r="H26" s="22">
        <f t="shared" si="2"/>
        <v>93758.63</v>
      </c>
      <c r="I26" s="16">
        <v>14107.36</v>
      </c>
      <c r="J26" s="22">
        <f t="shared" si="3"/>
        <v>0</v>
      </c>
      <c r="K26" s="16">
        <v>14107.36</v>
      </c>
      <c r="L26" s="22">
        <f t="shared" si="4"/>
        <v>79651.27</v>
      </c>
    </row>
    <row r="27" spans="2:12" x14ac:dyDescent="0.3">
      <c r="B27" s="14" t="s">
        <v>143</v>
      </c>
      <c r="C27" s="15" t="s">
        <v>144</v>
      </c>
      <c r="D27" s="15"/>
      <c r="E27" s="15"/>
      <c r="F27" s="22">
        <v>300</v>
      </c>
      <c r="G27" s="16">
        <v>0</v>
      </c>
      <c r="H27" s="22">
        <f t="shared" si="2"/>
        <v>300</v>
      </c>
      <c r="I27" s="16">
        <v>73.88</v>
      </c>
      <c r="J27" s="22">
        <f t="shared" si="3"/>
        <v>0</v>
      </c>
      <c r="K27" s="16">
        <v>73.88</v>
      </c>
      <c r="L27" s="22">
        <f t="shared" si="4"/>
        <v>226.12</v>
      </c>
    </row>
    <row r="28" spans="2:12" x14ac:dyDescent="0.3">
      <c r="B28" s="14" t="s">
        <v>145</v>
      </c>
      <c r="C28" s="15" t="s">
        <v>146</v>
      </c>
      <c r="D28" s="15"/>
      <c r="E28" s="15"/>
      <c r="F28" s="22">
        <v>2000</v>
      </c>
      <c r="G28" s="16">
        <v>0</v>
      </c>
      <c r="H28" s="22">
        <f t="shared" si="2"/>
        <v>2000</v>
      </c>
      <c r="I28" s="16">
        <v>301.14999999999998</v>
      </c>
      <c r="J28" s="22">
        <f t="shared" si="3"/>
        <v>0</v>
      </c>
      <c r="K28" s="16">
        <v>301.14999999999998</v>
      </c>
      <c r="L28" s="22">
        <f t="shared" si="4"/>
        <v>1698.85</v>
      </c>
    </row>
    <row r="29" spans="2:12" x14ac:dyDescent="0.3">
      <c r="B29" s="14" t="s">
        <v>147</v>
      </c>
      <c r="C29" s="15" t="s">
        <v>148</v>
      </c>
      <c r="D29" s="15"/>
      <c r="E29" s="15"/>
      <c r="F29" s="22">
        <v>300</v>
      </c>
      <c r="G29" s="16">
        <v>0</v>
      </c>
      <c r="H29" s="22">
        <f t="shared" si="2"/>
        <v>300</v>
      </c>
      <c r="I29" s="16">
        <v>71.400000000000006</v>
      </c>
      <c r="J29" s="22">
        <f t="shared" si="3"/>
        <v>0</v>
      </c>
      <c r="K29" s="16">
        <v>71.400000000000006</v>
      </c>
      <c r="L29" s="22">
        <f t="shared" si="4"/>
        <v>228.6</v>
      </c>
    </row>
    <row r="30" spans="2:12" x14ac:dyDescent="0.3">
      <c r="B30" s="14" t="s">
        <v>149</v>
      </c>
      <c r="C30" s="15" t="s">
        <v>150</v>
      </c>
      <c r="D30" s="15"/>
      <c r="E30" s="15"/>
      <c r="F30" s="22">
        <v>3000</v>
      </c>
      <c r="G30" s="16">
        <v>0</v>
      </c>
      <c r="H30" s="22">
        <f t="shared" si="2"/>
        <v>3000</v>
      </c>
      <c r="I30" s="16">
        <v>648.47</v>
      </c>
      <c r="J30" s="22">
        <f t="shared" si="3"/>
        <v>0</v>
      </c>
      <c r="K30" s="16">
        <v>648.47</v>
      </c>
      <c r="L30" s="22">
        <f t="shared" si="4"/>
        <v>2351.5299999999997</v>
      </c>
    </row>
    <row r="31" spans="2:12" x14ac:dyDescent="0.3">
      <c r="B31" s="14" t="s">
        <v>151</v>
      </c>
      <c r="C31" s="15" t="s">
        <v>152</v>
      </c>
      <c r="D31" s="15"/>
      <c r="E31" s="15"/>
      <c r="F31" s="22">
        <f>4000+12000+10000+12000</f>
        <v>38000</v>
      </c>
      <c r="G31" s="16">
        <v>8581.06</v>
      </c>
      <c r="H31" s="22">
        <f t="shared" si="2"/>
        <v>46581.06</v>
      </c>
      <c r="I31" s="16">
        <v>25053.61</v>
      </c>
      <c r="J31" s="22">
        <f t="shared" si="3"/>
        <v>0</v>
      </c>
      <c r="K31" s="16">
        <v>25053.61</v>
      </c>
      <c r="L31" s="22">
        <f t="shared" si="4"/>
        <v>21527.449999999997</v>
      </c>
    </row>
    <row r="33" ht="14.25" customHeight="1" x14ac:dyDescent="0.3"/>
    <row r="34" ht="15" customHeight="1" x14ac:dyDescent="0.3"/>
    <row r="35" ht="15" customHeight="1" x14ac:dyDescent="0.3"/>
    <row r="36" ht="15" customHeight="1" x14ac:dyDescent="0.3"/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&amp;CSeguiment de pressupost 2024_30/09/2024&amp;R6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6"/>
  <sheetViews>
    <sheetView showGridLines="0" zoomScaleNormal="100" workbookViewId="0">
      <selection activeCell="A3" sqref="A3"/>
    </sheetView>
  </sheetViews>
  <sheetFormatPr defaultColWidth="11.5703125" defaultRowHeight="15" x14ac:dyDescent="0.3"/>
  <cols>
    <col min="1" max="1" width="17.85546875" style="1" customWidth="1"/>
    <col min="2" max="2" width="10.7109375" style="1" customWidth="1"/>
    <col min="3" max="3" width="3.85546875" style="1" customWidth="1"/>
    <col min="4" max="4" width="34" style="1" customWidth="1"/>
    <col min="5" max="5" width="5.28515625" style="1" customWidth="1"/>
    <col min="6" max="6" width="13.140625" style="1" customWidth="1"/>
    <col min="7" max="7" width="12.42578125" style="1" customWidth="1"/>
    <col min="8" max="8" width="14.42578125" style="1" customWidth="1"/>
    <col min="9" max="9" width="14.7109375" style="1" customWidth="1"/>
    <col min="10" max="10" width="11.85546875" style="1" customWidth="1"/>
    <col min="11" max="11" width="13" style="1" customWidth="1"/>
    <col min="12" max="12" width="12.85546875" style="1" customWidth="1"/>
    <col min="13" max="13" width="3.28515625" style="1" customWidth="1"/>
    <col min="14" max="16384" width="11.5703125" style="1"/>
  </cols>
  <sheetData>
    <row r="1" spans="1:12" ht="39.75" x14ac:dyDescent="0.3">
      <c r="A1" s="86"/>
      <c r="B1" s="86"/>
      <c r="C1" s="86"/>
      <c r="D1" s="86"/>
      <c r="E1" s="86"/>
      <c r="F1" s="86"/>
    </row>
    <row r="3" spans="1:12" s="10" customFormat="1" x14ac:dyDescent="0.3">
      <c r="A3" s="94" t="s">
        <v>153</v>
      </c>
      <c r="B3" s="94"/>
      <c r="C3" s="94"/>
      <c r="D3" s="94"/>
      <c r="E3" s="94"/>
      <c r="F3" s="95">
        <f t="shared" ref="F3:L3" si="0">F8</f>
        <v>830</v>
      </c>
      <c r="G3" s="88">
        <f t="shared" si="0"/>
        <v>1000</v>
      </c>
      <c r="H3" s="88">
        <f t="shared" si="0"/>
        <v>1830</v>
      </c>
      <c r="I3" s="88">
        <f t="shared" si="0"/>
        <v>2610.16</v>
      </c>
      <c r="J3" s="88">
        <f t="shared" si="0"/>
        <v>0</v>
      </c>
      <c r="K3" s="88">
        <f t="shared" si="0"/>
        <v>2610.16</v>
      </c>
      <c r="L3" s="88">
        <f t="shared" si="0"/>
        <v>-780.16000000000008</v>
      </c>
    </row>
    <row r="5" spans="1:12" ht="8.25" customHeight="1" x14ac:dyDescent="0.3"/>
    <row r="6" spans="1:12" s="13" customFormat="1" ht="30.75" customHeight="1" x14ac:dyDescent="0.3">
      <c r="A6" s="80" t="s">
        <v>83</v>
      </c>
      <c r="B6" s="74" t="s">
        <v>84</v>
      </c>
      <c r="C6" s="81"/>
      <c r="D6" s="81" t="s">
        <v>8</v>
      </c>
      <c r="E6" s="81"/>
      <c r="F6" s="76" t="s">
        <v>13</v>
      </c>
      <c r="G6" s="76" t="s">
        <v>14</v>
      </c>
      <c r="H6" s="76" t="s">
        <v>15</v>
      </c>
      <c r="I6" s="76" t="s">
        <v>23</v>
      </c>
      <c r="J6" s="76" t="s">
        <v>24</v>
      </c>
      <c r="K6" s="76" t="s">
        <v>25</v>
      </c>
      <c r="L6" s="76" t="s">
        <v>19</v>
      </c>
    </row>
    <row r="8" spans="1:12" x14ac:dyDescent="0.3">
      <c r="A8" s="90" t="s">
        <v>85</v>
      </c>
      <c r="B8" s="78">
        <v>3</v>
      </c>
      <c r="C8" s="79" t="s">
        <v>6</v>
      </c>
      <c r="D8" s="78"/>
      <c r="E8" s="82"/>
      <c r="F8" s="83">
        <f>SUM(F9:F12)</f>
        <v>830</v>
      </c>
      <c r="G8" s="83">
        <f t="shared" ref="G8:L8" si="1">SUM(G9:G12)</f>
        <v>1000</v>
      </c>
      <c r="H8" s="83">
        <f t="shared" si="1"/>
        <v>1830</v>
      </c>
      <c r="I8" s="83">
        <f t="shared" si="1"/>
        <v>2610.16</v>
      </c>
      <c r="J8" s="83">
        <f t="shared" si="1"/>
        <v>0</v>
      </c>
      <c r="K8" s="83">
        <f t="shared" si="1"/>
        <v>2610.16</v>
      </c>
      <c r="L8" s="83">
        <f t="shared" si="1"/>
        <v>-780.16000000000008</v>
      </c>
    </row>
    <row r="9" spans="1:12" x14ac:dyDescent="0.3">
      <c r="A9" s="91" t="s">
        <v>86</v>
      </c>
      <c r="B9" s="14" t="s">
        <v>154</v>
      </c>
      <c r="C9" s="15" t="s">
        <v>155</v>
      </c>
      <c r="D9" s="15"/>
      <c r="E9" s="15"/>
      <c r="F9" s="16">
        <v>80</v>
      </c>
      <c r="G9" s="16">
        <v>0</v>
      </c>
      <c r="H9" s="22">
        <f t="shared" ref="H9" si="2">F9+G9</f>
        <v>80</v>
      </c>
      <c r="I9" s="16">
        <v>141.97</v>
      </c>
      <c r="J9" s="22">
        <f t="shared" ref="J9:J10" si="3">I9-K9</f>
        <v>0</v>
      </c>
      <c r="K9" s="16">
        <v>141.97</v>
      </c>
      <c r="L9" s="22">
        <f t="shared" ref="L9:L10" si="4">H9-I9</f>
        <v>-61.97</v>
      </c>
    </row>
    <row r="10" spans="1:12" x14ac:dyDescent="0.3">
      <c r="A10" s="91" t="s">
        <v>89</v>
      </c>
      <c r="B10" s="14">
        <v>35900</v>
      </c>
      <c r="C10" s="15" t="s">
        <v>156</v>
      </c>
      <c r="D10" s="15"/>
      <c r="E10" s="15"/>
      <c r="F10" s="16">
        <v>750</v>
      </c>
      <c r="G10" s="16">
        <v>1000</v>
      </c>
      <c r="H10" s="22">
        <f t="shared" ref="H10" si="5">F10+G10</f>
        <v>1750</v>
      </c>
      <c r="I10" s="16">
        <v>2468.19</v>
      </c>
      <c r="J10" s="22">
        <f t="shared" si="3"/>
        <v>0</v>
      </c>
      <c r="K10" s="16">
        <v>2468.19</v>
      </c>
      <c r="L10" s="22">
        <f t="shared" si="4"/>
        <v>-718.19</v>
      </c>
    </row>
    <row r="11" spans="1:12" x14ac:dyDescent="0.3">
      <c r="A11" s="91" t="s">
        <v>92</v>
      </c>
      <c r="B11" s="17"/>
      <c r="C11" s="18"/>
      <c r="D11" s="18"/>
      <c r="E11" s="18"/>
      <c r="F11" s="19"/>
    </row>
    <row r="12" spans="1:12" x14ac:dyDescent="0.3">
      <c r="A12" s="91"/>
    </row>
    <row r="14" spans="1:12" s="10" customFormat="1" x14ac:dyDescent="0.3">
      <c r="A14" s="67" t="s">
        <v>157</v>
      </c>
      <c r="B14" s="67"/>
      <c r="C14" s="67"/>
      <c r="D14" s="67"/>
      <c r="E14" s="67"/>
      <c r="F14" s="85">
        <f t="shared" ref="F14:L14" si="6">F19</f>
        <v>0</v>
      </c>
      <c r="G14" s="88">
        <f t="shared" si="6"/>
        <v>38521.47</v>
      </c>
      <c r="H14" s="88">
        <f t="shared" si="6"/>
        <v>38521.47</v>
      </c>
      <c r="I14" s="88">
        <f t="shared" si="6"/>
        <v>19854.47</v>
      </c>
      <c r="J14" s="88">
        <f t="shared" si="6"/>
        <v>15000</v>
      </c>
      <c r="K14" s="88">
        <f t="shared" si="6"/>
        <v>4854.47</v>
      </c>
      <c r="L14" s="88">
        <f t="shared" si="6"/>
        <v>18667</v>
      </c>
    </row>
    <row r="16" spans="1:12" ht="8.25" customHeight="1" x14ac:dyDescent="0.3"/>
    <row r="17" spans="1:12" s="13" customFormat="1" ht="30.75" customHeight="1" x14ac:dyDescent="0.3">
      <c r="A17" s="80" t="s">
        <v>83</v>
      </c>
      <c r="B17" s="74" t="s">
        <v>84</v>
      </c>
      <c r="C17" s="81"/>
      <c r="D17" s="81" t="s">
        <v>8</v>
      </c>
      <c r="E17" s="81"/>
      <c r="F17" s="76" t="s">
        <v>13</v>
      </c>
      <c r="G17" s="76" t="s">
        <v>14</v>
      </c>
      <c r="H17" s="76" t="s">
        <v>15</v>
      </c>
      <c r="I17" s="76" t="s">
        <v>23</v>
      </c>
      <c r="J17" s="76" t="s">
        <v>24</v>
      </c>
      <c r="K17" s="76" t="s">
        <v>25</v>
      </c>
      <c r="L17" s="76" t="s">
        <v>19</v>
      </c>
    </row>
    <row r="19" spans="1:12" x14ac:dyDescent="0.3">
      <c r="A19" s="90" t="s">
        <v>85</v>
      </c>
      <c r="B19" s="78">
        <v>4</v>
      </c>
      <c r="C19" s="79" t="s">
        <v>26</v>
      </c>
      <c r="D19" s="78"/>
      <c r="E19" s="82"/>
      <c r="F19" s="84">
        <f>SUM(F20:F21)</f>
        <v>0</v>
      </c>
      <c r="G19" s="84">
        <f t="shared" ref="G19:L19" si="7">SUM(G20:G21)</f>
        <v>38521.47</v>
      </c>
      <c r="H19" s="84">
        <f t="shared" si="7"/>
        <v>38521.47</v>
      </c>
      <c r="I19" s="84">
        <f t="shared" si="7"/>
        <v>19854.47</v>
      </c>
      <c r="J19" s="84">
        <f t="shared" si="7"/>
        <v>15000</v>
      </c>
      <c r="K19" s="84">
        <f t="shared" si="7"/>
        <v>4854.47</v>
      </c>
      <c r="L19" s="84">
        <f t="shared" si="7"/>
        <v>18667</v>
      </c>
    </row>
    <row r="20" spans="1:12" x14ac:dyDescent="0.3">
      <c r="A20" s="91" t="s">
        <v>86</v>
      </c>
      <c r="B20" s="14" t="s">
        <v>171</v>
      </c>
      <c r="C20" s="15" t="s">
        <v>172</v>
      </c>
      <c r="D20" s="15"/>
      <c r="E20" s="15"/>
      <c r="F20" s="16">
        <v>0</v>
      </c>
      <c r="G20" s="16">
        <v>13860</v>
      </c>
      <c r="H20" s="22">
        <f t="shared" ref="H20:H21" si="8">F20+G20</f>
        <v>13860</v>
      </c>
      <c r="I20" s="22">
        <v>0</v>
      </c>
      <c r="J20" s="22">
        <f t="shared" ref="J20:J21" si="9">I20-K20</f>
        <v>0</v>
      </c>
      <c r="K20" s="22">
        <v>0</v>
      </c>
      <c r="L20" s="22">
        <f t="shared" ref="L20:L21" si="10">H20-I20</f>
        <v>13860</v>
      </c>
    </row>
    <row r="21" spans="1:12" x14ac:dyDescent="0.3">
      <c r="A21" s="91" t="s">
        <v>89</v>
      </c>
      <c r="B21" s="14" t="s">
        <v>158</v>
      </c>
      <c r="C21" s="15" t="s">
        <v>173</v>
      </c>
      <c r="D21" s="15"/>
      <c r="E21" s="15"/>
      <c r="F21" s="16">
        <v>0</v>
      </c>
      <c r="G21" s="16">
        <v>24661.47</v>
      </c>
      <c r="H21" s="22">
        <f t="shared" si="8"/>
        <v>24661.47</v>
      </c>
      <c r="I21" s="22">
        <v>19854.47</v>
      </c>
      <c r="J21" s="22">
        <f t="shared" si="9"/>
        <v>15000</v>
      </c>
      <c r="K21" s="22">
        <v>4854.47</v>
      </c>
      <c r="L21" s="22">
        <f t="shared" si="10"/>
        <v>4807</v>
      </c>
    </row>
    <row r="22" spans="1:12" x14ac:dyDescent="0.3">
      <c r="A22" s="91" t="s">
        <v>92</v>
      </c>
    </row>
    <row r="25" spans="1:12" ht="15.75" customHeight="1" x14ac:dyDescent="0.3"/>
    <row r="26" spans="1:12" x14ac:dyDescent="0.3">
      <c r="A26" s="67" t="s">
        <v>159</v>
      </c>
      <c r="B26" s="67"/>
      <c r="C26" s="67"/>
      <c r="D26" s="67"/>
      <c r="E26" s="67"/>
      <c r="F26" s="85">
        <f t="shared" ref="F26:L26" si="11">F31</f>
        <v>12500</v>
      </c>
      <c r="G26" s="88">
        <f t="shared" si="11"/>
        <v>0</v>
      </c>
      <c r="H26" s="88">
        <f t="shared" si="11"/>
        <v>12500</v>
      </c>
      <c r="I26" s="88">
        <f t="shared" si="11"/>
        <v>4574.3999999999996</v>
      </c>
      <c r="J26" s="88">
        <f t="shared" si="11"/>
        <v>0</v>
      </c>
      <c r="K26" s="88">
        <f t="shared" si="11"/>
        <v>4574.3999999999996</v>
      </c>
      <c r="L26" s="88">
        <f t="shared" si="11"/>
        <v>7925.6</v>
      </c>
    </row>
    <row r="28" spans="1:12" ht="10.5" customHeight="1" x14ac:dyDescent="0.3"/>
    <row r="29" spans="1:12" ht="30" x14ac:dyDescent="0.3">
      <c r="A29" s="80" t="s">
        <v>83</v>
      </c>
      <c r="B29" s="74" t="s">
        <v>84</v>
      </c>
      <c r="C29" s="81"/>
      <c r="D29" s="81" t="s">
        <v>8</v>
      </c>
      <c r="E29" s="81"/>
      <c r="F29" s="76" t="s">
        <v>13</v>
      </c>
      <c r="G29" s="76" t="s">
        <v>14</v>
      </c>
      <c r="H29" s="76" t="s">
        <v>15</v>
      </c>
      <c r="I29" s="76" t="s">
        <v>23</v>
      </c>
      <c r="J29" s="76" t="s">
        <v>24</v>
      </c>
      <c r="K29" s="76" t="s">
        <v>25</v>
      </c>
      <c r="L29" s="76" t="s">
        <v>19</v>
      </c>
    </row>
    <row r="31" spans="1:12" x14ac:dyDescent="0.3">
      <c r="A31" s="90" t="s">
        <v>85</v>
      </c>
      <c r="B31" s="78">
        <v>6</v>
      </c>
      <c r="C31" s="79" t="s">
        <v>5</v>
      </c>
      <c r="D31" s="78"/>
      <c r="E31" s="82"/>
      <c r="F31" s="84">
        <f>SUM(F32:F35)</f>
        <v>12500</v>
      </c>
      <c r="G31" s="84">
        <f t="shared" ref="G31:L31" si="12">SUM(G32:G35)</f>
        <v>0</v>
      </c>
      <c r="H31" s="84">
        <f t="shared" si="12"/>
        <v>12500</v>
      </c>
      <c r="I31" s="84">
        <f t="shared" si="12"/>
        <v>4574.3999999999996</v>
      </c>
      <c r="J31" s="84">
        <f t="shared" si="12"/>
        <v>0</v>
      </c>
      <c r="K31" s="84">
        <f t="shared" si="12"/>
        <v>4574.3999999999996</v>
      </c>
      <c r="L31" s="84">
        <f t="shared" si="12"/>
        <v>7925.6</v>
      </c>
    </row>
    <row r="32" spans="1:12" x14ac:dyDescent="0.3">
      <c r="A32" s="91" t="s">
        <v>86</v>
      </c>
      <c r="B32" s="14" t="s">
        <v>160</v>
      </c>
      <c r="C32" s="15" t="s">
        <v>161</v>
      </c>
      <c r="D32" s="15"/>
      <c r="E32" s="15"/>
      <c r="F32" s="16">
        <v>500</v>
      </c>
      <c r="G32" s="16">
        <v>0</v>
      </c>
      <c r="H32" s="22">
        <f t="shared" ref="H32" si="13">F32+G32</f>
        <v>500</v>
      </c>
      <c r="I32" s="16">
        <v>0</v>
      </c>
      <c r="J32" s="22">
        <f t="shared" ref="J32:J35" si="14">I32-K32</f>
        <v>0</v>
      </c>
      <c r="K32" s="16">
        <v>0</v>
      </c>
      <c r="L32" s="22">
        <f t="shared" ref="L32:L35" si="15">H32-I32</f>
        <v>500</v>
      </c>
    </row>
    <row r="33" spans="1:12" x14ac:dyDescent="0.3">
      <c r="A33" s="91" t="s">
        <v>89</v>
      </c>
      <c r="B33" s="14" t="s">
        <v>162</v>
      </c>
      <c r="C33" s="15" t="s">
        <v>163</v>
      </c>
      <c r="D33" s="15"/>
      <c r="E33" s="15"/>
      <c r="F33" s="16">
        <v>2000</v>
      </c>
      <c r="G33" s="16">
        <v>0</v>
      </c>
      <c r="H33" s="22">
        <f t="shared" ref="H33:H35" si="16">F33+G33</f>
        <v>2000</v>
      </c>
      <c r="I33" s="16">
        <v>0</v>
      </c>
      <c r="J33" s="22">
        <f t="shared" si="14"/>
        <v>0</v>
      </c>
      <c r="K33" s="16">
        <v>0</v>
      </c>
      <c r="L33" s="22">
        <f t="shared" si="15"/>
        <v>2000</v>
      </c>
    </row>
    <row r="34" spans="1:12" x14ac:dyDescent="0.3">
      <c r="A34" s="91" t="s">
        <v>92</v>
      </c>
      <c r="B34" s="14" t="s">
        <v>164</v>
      </c>
      <c r="C34" s="15" t="s">
        <v>165</v>
      </c>
      <c r="D34" s="15"/>
      <c r="E34" s="15"/>
      <c r="F34" s="16">
        <v>8000</v>
      </c>
      <c r="G34" s="16">
        <v>0</v>
      </c>
      <c r="H34" s="22">
        <f t="shared" si="16"/>
        <v>8000</v>
      </c>
      <c r="I34" s="16">
        <v>4574.3999999999996</v>
      </c>
      <c r="J34" s="22">
        <f t="shared" si="14"/>
        <v>0</v>
      </c>
      <c r="K34" s="16">
        <v>4574.3999999999996</v>
      </c>
      <c r="L34" s="22">
        <f t="shared" si="15"/>
        <v>3425.6000000000004</v>
      </c>
    </row>
    <row r="35" spans="1:12" x14ac:dyDescent="0.3">
      <c r="B35" s="20" t="s">
        <v>166</v>
      </c>
      <c r="C35" s="21" t="s">
        <v>167</v>
      </c>
      <c r="D35" s="15"/>
      <c r="E35" s="21"/>
      <c r="F35" s="16">
        <v>2000</v>
      </c>
      <c r="G35" s="16">
        <v>0</v>
      </c>
      <c r="H35" s="22">
        <f t="shared" si="16"/>
        <v>2000</v>
      </c>
      <c r="I35" s="16">
        <v>0</v>
      </c>
      <c r="J35" s="22">
        <f t="shared" si="14"/>
        <v>0</v>
      </c>
      <c r="K35" s="16">
        <v>0</v>
      </c>
      <c r="L35" s="22">
        <f t="shared" si="15"/>
        <v>2000</v>
      </c>
    </row>
    <row r="36" spans="1:12" x14ac:dyDescent="0.3">
      <c r="A36" s="91"/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&amp;CSeguiment de pressupost 2024_30/09/2024&amp;R7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26B4F77A253745BEB532A475AA1404" ma:contentTypeVersion="18" ma:contentTypeDescription="Crear nuevo documento." ma:contentTypeScope="" ma:versionID="0ac15a2719bb3b9abd0b14afdd90010e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ef1401bccd1fc2e0367b693f3d0aa677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org_mem_x00f2_r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rg_mem_x00f2_ria" ma:index="25" nillable="true" ma:displayName="org_memòria" ma:format="RadioButtons" ma:internalName="org_mem_x00f2_ria">
      <xsd:simpleType>
        <xsd:union memberTypes="dms:Text">
          <xsd:simpleType>
            <xsd:restriction base="dms:Choice">
              <xsd:enumeration value="aparador"/>
              <xsd:enumeration value="calaix"/>
              <xsd:enumeration value="prestatge"/>
              <xsd:enumeration value="traster"/>
              <xsd:enumeration value="paperera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be3a3b-e8e0-4c60-85a0-914a76045c4b">
      <Terms xmlns="http://schemas.microsoft.com/office/infopath/2007/PartnerControls"/>
    </lcf76f155ced4ddcb4097134ff3c332f>
    <org_mem_x00f2_ria xmlns="8bbe3a3b-e8e0-4c60-85a0-914a76045c4b" xsi:nil="true"/>
  </documentManagement>
</p:properties>
</file>

<file path=customXml/itemProps1.xml><?xml version="1.0" encoding="utf-8"?>
<ds:datastoreItem xmlns:ds="http://schemas.openxmlformats.org/officeDocument/2006/customXml" ds:itemID="{274E7FE8-F1DF-47E4-89AE-3E58E923F7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E275B6-49E6-4B4F-A0C5-6567E3FF9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545FD5-EE05-4FBB-80A7-D2E92693575B}">
  <ds:schemaRefs>
    <ds:schemaRef ds:uri="http://schemas.microsoft.com/office/2006/metadata/properties"/>
    <ds:schemaRef ds:uri="http://schemas.microsoft.com/office/infopath/2007/PartnerControls"/>
    <ds:schemaRef ds:uri="8bbe3a3b-e8e0-4c60-85a0-914a76045c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7</vt:i4>
      </vt:variant>
    </vt:vector>
  </HeadingPairs>
  <TitlesOfParts>
    <vt:vector size="7" baseType="lpstr">
      <vt:lpstr>Resum</vt:lpstr>
      <vt:lpstr>Cap. 3 Ing. vendes</vt:lpstr>
      <vt:lpstr>Cap. 4 Ing. Transf.corrents</vt:lpstr>
      <vt:lpstr>Cap. 5,8 Ing. pat-Act.fin</vt:lpstr>
      <vt:lpstr>Cap. 1 Desp. Personal</vt:lpstr>
      <vt:lpstr>Cap. 2 Desp.Corrents</vt:lpstr>
      <vt:lpstr>Cap. 3-4-6 Df,TC,Inv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Romero Valle</dc:creator>
  <cp:keywords/>
  <dc:description/>
  <cp:lastModifiedBy>Reyes Ramírez Gómez</cp:lastModifiedBy>
  <cp:revision/>
  <dcterms:created xsi:type="dcterms:W3CDTF">2011-11-15T15:44:37Z</dcterms:created>
  <dcterms:modified xsi:type="dcterms:W3CDTF">2024-11-18T11:29:26Z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  <property fmtid="{D5CDD505-2E9C-101B-9397-08002B2CF9AE}" pid="3" name="MediaServiceImageTags">
    <vt:lpwstr/>
  </property>
</Properties>
</file>