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institutmetropoli-my.sharepoint.com/personal/reyes_ramirez_institutmetropoli_cat/Documents/Escritorio/IERMB/Backup-ordinador-oficina/Escritorio/Archivos portal de transparència/Per pujar al portal/2024/Novembre/"/>
    </mc:Choice>
  </mc:AlternateContent>
  <xr:revisionPtr revIDLastSave="220" documentId="8_{9AB316F7-2AB6-4029-AA18-8BE349E24E57}" xr6:coauthVersionLast="47" xr6:coauthVersionMax="47" xr10:uidLastSave="{DEF442D5-17AB-45A8-B258-BD964D6E6CF9}"/>
  <bookViews>
    <workbookView xWindow="-120" yWindow="-120" windowWidth="29040" windowHeight="15840" tabRatio="588" xr2:uid="{00000000-000D-0000-FFFF-FFFF00000000}"/>
  </bookViews>
  <sheets>
    <sheet name="30-09-2024" sheetId="21" r:id="rId1"/>
  </sheets>
  <definedNames>
    <definedName name="_xlnm.Print_Area" localSheetId="0">'30-09-2024'!$A$1:$O$43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5" i="21" l="1"/>
  <c r="G38" i="21"/>
  <c r="G35" i="21"/>
  <c r="E37" i="21"/>
  <c r="F37" i="21"/>
  <c r="J37" i="21"/>
  <c r="K37" i="21"/>
  <c r="O33" i="21"/>
  <c r="D37" i="21"/>
  <c r="C37" i="21"/>
  <c r="D36" i="21"/>
  <c r="E36" i="21"/>
  <c r="H36" i="21"/>
  <c r="I36" i="21"/>
  <c r="J36" i="21"/>
  <c r="K36" i="21"/>
  <c r="L36" i="21"/>
  <c r="M36" i="21"/>
  <c r="M37" i="21"/>
  <c r="N37" i="21"/>
  <c r="C10" i="21"/>
  <c r="D10" i="21"/>
  <c r="E10" i="21"/>
  <c r="F10" i="21"/>
  <c r="G10" i="21"/>
  <c r="H10" i="21"/>
  <c r="I10" i="21"/>
  <c r="J10" i="21"/>
  <c r="K10" i="21"/>
  <c r="L10" i="21"/>
  <c r="M10" i="21"/>
  <c r="N10" i="21"/>
  <c r="M38" i="21" l="1"/>
  <c r="C31" i="21" l="1"/>
  <c r="C36" i="21" s="1"/>
  <c r="O26" i="21"/>
  <c r="O25" i="21"/>
  <c r="O24" i="21"/>
  <c r="O23" i="21"/>
  <c r="O22" i="21"/>
  <c r="O21" i="21"/>
  <c r="N20" i="21"/>
  <c r="M20" i="21"/>
  <c r="M31" i="21" s="1"/>
  <c r="L20" i="21"/>
  <c r="K20" i="21"/>
  <c r="K31" i="21" s="1"/>
  <c r="J20" i="21"/>
  <c r="J31" i="21" s="1"/>
  <c r="I20" i="21"/>
  <c r="I31" i="21" s="1"/>
  <c r="H20" i="21"/>
  <c r="G20" i="21"/>
  <c r="G31" i="21" s="1"/>
  <c r="F20" i="21"/>
  <c r="F31" i="21" s="1"/>
  <c r="E20" i="21"/>
  <c r="E31" i="21" s="1"/>
  <c r="D20" i="21"/>
  <c r="C20" i="21"/>
  <c r="O17" i="21"/>
  <c r="O16" i="21"/>
  <c r="O15" i="21"/>
  <c r="O14" i="21"/>
  <c r="O13" i="21"/>
  <c r="O12" i="21"/>
  <c r="O11" i="21"/>
  <c r="N31" i="21"/>
  <c r="H31" i="21"/>
  <c r="D31" i="21"/>
  <c r="O20" i="21" l="1"/>
  <c r="L31" i="21"/>
  <c r="O10" i="21"/>
  <c r="O31" i="21" s="1"/>
  <c r="C38" i="21"/>
  <c r="D35" i="21" s="1"/>
  <c r="D38" i="21" s="1"/>
  <c r="E35" i="21" s="1"/>
  <c r="E38" i="21" s="1"/>
  <c r="F35" i="21" s="1"/>
  <c r="C32" i="21"/>
  <c r="F36" i="21" l="1"/>
  <c r="F38" i="21" s="1"/>
  <c r="G36" i="21" s="1"/>
  <c r="C39" i="21"/>
  <c r="D32" i="21"/>
  <c r="D9" i="21"/>
  <c r="D39" i="21" l="1"/>
  <c r="E32" i="21"/>
  <c r="E9" i="21"/>
  <c r="E39" i="21" l="1"/>
  <c r="F32" i="21"/>
  <c r="F9" i="21"/>
  <c r="G32" i="21" l="1"/>
  <c r="G9" i="21"/>
  <c r="F39" i="21" l="1"/>
  <c r="G39" i="21" s="1"/>
  <c r="H32" i="21"/>
  <c r="H9" i="21"/>
  <c r="H38" i="21" l="1"/>
  <c r="I32" i="21"/>
  <c r="I9" i="21"/>
  <c r="J32" i="21" l="1"/>
  <c r="J9" i="21"/>
  <c r="H39" i="21"/>
  <c r="I37" i="21" s="1"/>
  <c r="I38" i="21" l="1"/>
  <c r="J35" i="21" s="1"/>
  <c r="J38" i="21" s="1"/>
  <c r="K35" i="21" s="1"/>
  <c r="K38" i="21" s="1"/>
  <c r="K32" i="21"/>
  <c r="K9" i="21"/>
  <c r="I39" i="21" l="1"/>
  <c r="L32" i="21"/>
  <c r="L9" i="21"/>
  <c r="M32" i="21" l="1"/>
  <c r="M9" i="21"/>
  <c r="N35" i="21" l="1"/>
  <c r="N36" i="21" s="1"/>
  <c r="O36" i="21" s="1"/>
  <c r="J39" i="21"/>
  <c r="N32" i="21"/>
  <c r="N9" i="21"/>
  <c r="K39" i="21" l="1"/>
  <c r="L37" i="21" s="1"/>
  <c r="L38" i="21" s="1"/>
  <c r="O37" i="21" l="1"/>
  <c r="L39" i="21"/>
  <c r="M39" i="21" s="1"/>
  <c r="N38" i="21" l="1"/>
  <c r="O38" i="21" s="1"/>
  <c r="N39" i="21" l="1"/>
</calcChain>
</file>

<file path=xl/sharedStrings.xml><?xml version="1.0" encoding="utf-8"?>
<sst xmlns="http://schemas.openxmlformats.org/spreadsheetml/2006/main" count="40" uniqueCount="40">
  <si>
    <t>PRESSUPOST ANUAL DE TRESORERIA PER A L'EXERCICI 2024</t>
  </si>
  <si>
    <t>MES</t>
  </si>
  <si>
    <t>GENER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</si>
  <si>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</si>
  <si>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</si>
  <si>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</si>
  <si>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</si>
  <si>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</si>
  <si>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</si>
  <si>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</si>
  <si>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</si>
  <si>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</si>
  <si>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</si>
  <si>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DESEMBRE</t>
  </si>
  <si>
    <t>TOTALS</t>
  </si>
  <si>
    <t>Saldo inicial caixa</t>
  </si>
  <si>
    <t>Total Cobraments</t>
  </si>
  <si>
    <t>Cap. 3 Altres ingressos</t>
  </si>
  <si>
    <t>Cap. 4. Ajuntament de BCN</t>
  </si>
  <si>
    <t>Cap. 4. Àrea Metropolitana BCN</t>
  </si>
  <si>
    <t>Cap. 4. Diputació Barcelona</t>
  </si>
  <si>
    <t>Cap. 4. Generalitat Catalunya</t>
  </si>
  <si>
    <t>Cap. 4. Universitat Aut. BCN</t>
  </si>
  <si>
    <t xml:space="preserve">Altres ens </t>
  </si>
  <si>
    <t>Total Pagaments</t>
  </si>
  <si>
    <t>Cap. 1. Despeses de personal</t>
  </si>
  <si>
    <t>Cap. 2. Despeses d'explotació</t>
  </si>
  <si>
    <t>Cap. 3. Despeses financeres</t>
  </si>
  <si>
    <t>Cap. 4. Transferències corrents</t>
  </si>
  <si>
    <t>Cap. 6. Inversions reals</t>
  </si>
  <si>
    <t>Conceptes no pressupostaris</t>
  </si>
  <si>
    <t>Saldo final mensual</t>
  </si>
  <si>
    <t>Saldo mensual acumulat</t>
  </si>
  <si>
    <t>Saldo disponible pòlissa inici mes</t>
  </si>
  <si>
    <t>Disposicions pòlissa</t>
  </si>
  <si>
    <t>Amortització pòlissa</t>
  </si>
  <si>
    <t>Saldo disponible pòlissa final mes</t>
  </si>
  <si>
    <t>Saldo disposat acumulat</t>
  </si>
  <si>
    <t xml:space="preserve">Data </t>
  </si>
  <si>
    <t>Import pòlissa sol·licitada/ampliació pòlissa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</si>
</sst>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2" formatCode="_-* #,##0\ &quot;€&quot;_-;\-* #,##0\ &quot;€&quot;_-;_-* &quot;-&quot;\ &quot;€&quot;_-;_-@_-"/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.00\ %"/>
    <numFmt numFmtId="165" formatCode="#,##0.00_ ;[Red]\-#,##0.00\ "/>
    <numFmt numFmtId="166" formatCode="_-* #,##0\ _€_-;\-* #,##0\ _€_-;_-* &quot;-&quot;\ _€_-;_-@_-"/>
    <numFmt numFmtId="167" formatCode="dd/mm/yyyy;@"/>
  </numFmts>
  <fonts count="41" x14ac:knownFonts="1">
    <font>
      <sz val="10"/>
      <color rgb="FF000000"/>
      <name val="Open Sans"/>
      <family val="2"/>
      <scheme val="minor"/>
    </font>
    <font>
      <sz val="11"/>
      <color theme="1"/>
      <name val="Open Sans"/>
      <family val="2"/>
      <scheme val="minor"/>
    </font>
    <font>
      <b/>
      <sz val="10"/>
      <name val="Open Sans"/>
      <family val="2"/>
    </font>
    <font>
      <sz val="11"/>
      <color theme="1"/>
      <name val="Open Sans"/>
      <family val="2"/>
      <scheme val="minor"/>
    </font>
    <font>
      <b/>
      <sz val="15"/>
      <color theme="3"/>
      <name val="Open Sans"/>
      <family val="2"/>
      <scheme val="minor"/>
    </font>
    <font>
      <b/>
      <sz val="11"/>
      <color theme="3"/>
      <name val="Open Sans"/>
      <family val="2"/>
      <scheme val="minor"/>
    </font>
    <font>
      <sz val="11"/>
      <color rgb="FF006100"/>
      <name val="Open Sans"/>
      <family val="2"/>
      <scheme val="minor"/>
    </font>
    <font>
      <sz val="11"/>
      <color rgb="FF9C0006"/>
      <name val="Open Sans"/>
      <family val="2"/>
      <scheme val="minor"/>
    </font>
    <font>
      <sz val="11"/>
      <color rgb="FF9C5700"/>
      <name val="Open Sans"/>
      <family val="2"/>
      <scheme val="minor"/>
    </font>
    <font>
      <sz val="11"/>
      <color rgb="FF3F3F76"/>
      <name val="Open Sans"/>
      <family val="2"/>
      <scheme val="minor"/>
    </font>
    <font>
      <b/>
      <sz val="11"/>
      <color rgb="FF3F3F3F"/>
      <name val="Open Sans"/>
      <family val="2"/>
      <scheme val="minor"/>
    </font>
    <font>
      <b/>
      <sz val="11"/>
      <color rgb="FFFA7D00"/>
      <name val="Open Sans"/>
      <family val="2"/>
      <scheme val="minor"/>
    </font>
    <font>
      <sz val="11"/>
      <color rgb="FFFA7D00"/>
      <name val="Open Sans"/>
      <family val="2"/>
      <scheme val="minor"/>
    </font>
    <font>
      <b/>
      <sz val="11"/>
      <color theme="0"/>
      <name val="Open Sans"/>
      <family val="2"/>
      <scheme val="minor"/>
    </font>
    <font>
      <b/>
      <sz val="11"/>
      <color theme="1"/>
      <name val="Open Sans"/>
      <family val="2"/>
      <scheme val="minor"/>
    </font>
    <font>
      <sz val="10"/>
      <color theme="1"/>
      <name val="Open Sans"/>
      <family val="2"/>
      <scheme val="minor"/>
    </font>
    <font>
      <sz val="10"/>
      <color theme="1" tint="0.499984740745262"/>
      <name val="Open Sans"/>
      <family val="2"/>
      <scheme val="minor"/>
    </font>
    <font>
      <sz val="10"/>
      <color rgb="FFFF0000"/>
      <name val="Open Sans"/>
      <family val="2"/>
      <scheme val="minor"/>
    </font>
    <font>
      <sz val="10"/>
      <color theme="0"/>
      <name val="Open Sans"/>
      <family val="2"/>
      <scheme val="minor"/>
    </font>
    <font>
      <b/>
      <sz val="10"/>
      <color rgb="FF8700FF"/>
      <name val="Open Sans"/>
      <family val="2"/>
    </font>
    <font>
      <b/>
      <sz val="10"/>
      <color rgb="FF000000"/>
      <name val="Open Sans"/>
      <family val="2"/>
    </font>
    <font>
      <sz val="10"/>
      <color rgb="FF000000"/>
      <name val="Atkinson Hyperlegible"/>
      <scheme val="major"/>
    </font>
    <font>
      <sz val="30"/>
      <color rgb="FF000000"/>
      <name val="Atkinson Hyperlegible"/>
      <family val="2"/>
      <scheme val="major"/>
    </font>
    <font>
      <sz val="20"/>
      <color rgb="FF000000"/>
      <name val="Atkinson Hyperlegible"/>
      <scheme val="major"/>
    </font>
    <font>
      <b/>
      <sz val="10"/>
      <color rgb="FF000000"/>
      <name val="Atkinson Hyperlegible"/>
      <scheme val="major"/>
    </font>
    <font>
      <b/>
      <sz val="18"/>
      <color theme="1"/>
      <name val="Open Sans"/>
      <family val="2"/>
    </font>
    <font>
      <sz val="11"/>
      <color theme="1"/>
      <name val="Open Sans"/>
      <family val="2"/>
    </font>
    <font>
      <b/>
      <u/>
      <sz val="16"/>
      <color theme="1"/>
      <name val="Open Sans"/>
      <family val="2"/>
    </font>
    <font>
      <b/>
      <sz val="7"/>
      <color indexed="8"/>
      <name val="Open Sans"/>
      <family val="2"/>
    </font>
    <font>
      <sz val="7"/>
      <color indexed="8"/>
      <name val="Open Sans"/>
      <family val="2"/>
    </font>
    <font>
      <sz val="8"/>
      <color indexed="8"/>
      <name val="Open Sans"/>
      <family val="2"/>
    </font>
    <font>
      <sz val="8"/>
      <name val="Open Sans"/>
      <family val="2"/>
    </font>
    <font>
      <sz val="8"/>
      <color rgb="FFFF0000"/>
      <name val="Open Sans"/>
      <family val="2"/>
    </font>
    <font>
      <b/>
      <sz val="8"/>
      <color indexed="8"/>
      <name val="Open Sans"/>
      <family val="2"/>
    </font>
    <font>
      <b/>
      <sz val="8"/>
      <name val="Open Sans"/>
      <family val="2"/>
    </font>
    <font>
      <b/>
      <sz val="9"/>
      <color indexed="8"/>
      <name val="Open Sans"/>
      <family val="2"/>
    </font>
    <font>
      <b/>
      <sz val="9"/>
      <color indexed="10"/>
      <name val="Open Sans"/>
      <family val="2"/>
    </font>
    <font>
      <b/>
      <sz val="9"/>
      <name val="Open Sans"/>
      <family val="2"/>
    </font>
    <font>
      <b/>
      <sz val="10"/>
      <name val="Arial"/>
      <family val="2"/>
    </font>
    <font>
      <b/>
      <sz val="8"/>
      <color rgb="FFFF0000"/>
      <name val="Open Sans"/>
      <family val="2"/>
    </font>
    <font>
      <sz val="8"/>
      <color indexed="8"/>
      <name val="Open Sans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8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2">
    <xf numFmtId="0" fontId="0" fillId="0" borderId="0"/>
    <xf numFmtId="49" fontId="20" fillId="0" borderId="13" applyProtection="0">
      <alignment vertical="center"/>
      <protection locked="0"/>
    </xf>
    <xf numFmtId="43" fontId="15" fillId="0" borderId="0" applyFill="0" applyBorder="0" applyAlignment="0" applyProtection="0"/>
    <xf numFmtId="41" fontId="15" fillId="0" borderId="0" applyFill="0" applyBorder="0" applyAlignment="0" applyProtection="0"/>
    <xf numFmtId="44" fontId="15" fillId="0" borderId="0" applyFill="0" applyBorder="0" applyAlignment="0" applyProtection="0"/>
    <xf numFmtId="42" fontId="15" fillId="0" borderId="0" applyFill="0" applyBorder="0" applyAlignment="0" applyProtection="0"/>
    <xf numFmtId="164" fontId="15" fillId="0" borderId="0" applyFill="0" applyBorder="0" applyAlignment="0" applyProtection="0"/>
    <xf numFmtId="49" fontId="22" fillId="0" borderId="0" applyProtection="0">
      <alignment vertical="center"/>
    </xf>
    <xf numFmtId="0" fontId="4" fillId="0" borderId="5" applyNumberFormat="0" applyFill="0" applyAlignment="0" applyProtection="0"/>
    <xf numFmtId="49" fontId="23" fillId="0" borderId="0" applyProtection="0">
      <alignment vertical="center"/>
    </xf>
    <xf numFmtId="49" fontId="24" fillId="0" borderId="0" applyProtection="0">
      <alignment vertical="center"/>
    </xf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6" applyNumberFormat="0" applyAlignment="0" applyProtection="0"/>
    <xf numFmtId="0" fontId="10" fillId="6" borderId="7" applyNumberFormat="0" applyAlignment="0" applyProtection="0"/>
    <xf numFmtId="0" fontId="11" fillId="6" borderId="6" applyNumberFormat="0" applyAlignment="0" applyProtection="0"/>
    <xf numFmtId="0" fontId="12" fillId="0" borderId="8" applyNumberFormat="0" applyFill="0" applyAlignment="0" applyProtection="0"/>
    <xf numFmtId="0" fontId="13" fillId="7" borderId="9" applyNumberFormat="0" applyAlignment="0" applyProtection="0"/>
    <xf numFmtId="0" fontId="17" fillId="0" borderId="0" applyNumberFormat="0" applyFill="0" applyProtection="0">
      <alignment vertical="center"/>
    </xf>
    <xf numFmtId="0" fontId="3" fillId="8" borderId="10" applyNumberFormat="0" applyFont="0" applyAlignment="0" applyProtection="0"/>
    <xf numFmtId="49" fontId="16" fillId="0" borderId="0" applyProtection="0">
      <alignment vertical="center"/>
    </xf>
    <xf numFmtId="0" fontId="14" fillId="0" borderId="11" applyNumberFormat="0" applyFill="0" applyAlignment="0" applyProtection="0"/>
    <xf numFmtId="0" fontId="18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8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8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8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8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8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49" fontId="21" fillId="0" borderId="12">
      <alignment vertical="center"/>
    </xf>
    <xf numFmtId="4" fontId="19" fillId="0" borderId="14" applyAlignment="0">
      <alignment horizontal="center" vertical="center" wrapText="1"/>
    </xf>
    <xf numFmtId="3" fontId="20" fillId="33" borderId="14" applyAlignment="0">
      <alignment horizontal="left"/>
    </xf>
    <xf numFmtId="166" fontId="1" fillId="0" borderId="0" applyFont="0" applyFill="0" applyBorder="0" applyAlignment="0" applyProtection="0"/>
  </cellStyleXfs>
  <cellXfs count="95">
    <xf numFmtId="0" fontId="0" fillId="0" borderId="0" xfId="0"/>
    <xf numFmtId="0" fontId="25" fillId="0" borderId="0" xfId="0" applyFont="1"/>
    <xf numFmtId="0" fontId="26" fillId="0" borderId="0" xfId="0" applyFont="1"/>
    <xf numFmtId="4" fontId="28" fillId="0" borderId="16" xfId="0" applyNumberFormat="1" applyFont="1" applyBorder="1" applyAlignment="1" applyProtection="1">
      <alignment horizontal="center"/>
      <protection locked="0"/>
    </xf>
    <xf numFmtId="4" fontId="29" fillId="34" borderId="0" xfId="0" applyNumberFormat="1" applyFont="1" applyFill="1" applyAlignment="1">
      <alignment horizontal="center"/>
    </xf>
    <xf numFmtId="4" fontId="28" fillId="34" borderId="0" xfId="0" applyNumberFormat="1" applyFont="1" applyFill="1" applyAlignment="1">
      <alignment horizontal="center"/>
    </xf>
    <xf numFmtId="165" fontId="31" fillId="0" borderId="17" xfId="0" applyNumberFormat="1" applyFont="1" applyBorder="1"/>
    <xf numFmtId="4" fontId="33" fillId="0" borderId="0" xfId="51" applyNumberFormat="1" applyFont="1" applyFill="1" applyBorder="1" applyAlignment="1">
      <alignment horizontal="right"/>
    </xf>
    <xf numFmtId="4" fontId="0" fillId="0" borderId="0" xfId="0" applyNumberFormat="1"/>
    <xf numFmtId="4" fontId="30" fillId="0" borderId="21" xfId="0" applyNumberFormat="1" applyFont="1" applyBorder="1" applyAlignment="1" applyProtection="1">
      <alignment horizontal="left"/>
      <protection locked="0"/>
    </xf>
    <xf numFmtId="4" fontId="30" fillId="0" borderId="22" xfId="51" applyNumberFormat="1" applyFont="1" applyFill="1" applyBorder="1" applyAlignment="1" applyProtection="1">
      <alignment horizontal="right"/>
      <protection locked="0"/>
    </xf>
    <xf numFmtId="4" fontId="30" fillId="0" borderId="23" xfId="51" applyNumberFormat="1" applyFont="1" applyFill="1" applyBorder="1" applyAlignment="1" applyProtection="1">
      <alignment horizontal="right"/>
      <protection locked="0"/>
    </xf>
    <xf numFmtId="4" fontId="31" fillId="0" borderId="23" xfId="51" applyNumberFormat="1" applyFont="1" applyFill="1" applyBorder="1" applyAlignment="1" applyProtection="1">
      <alignment horizontal="right"/>
      <protection locked="0"/>
    </xf>
    <xf numFmtId="4" fontId="31" fillId="0" borderId="24" xfId="51" applyNumberFormat="1" applyFont="1" applyFill="1" applyBorder="1" applyAlignment="1" applyProtection="1">
      <alignment horizontal="right"/>
      <protection locked="0"/>
    </xf>
    <xf numFmtId="4" fontId="30" fillId="34" borderId="25" xfId="51" applyNumberFormat="1" applyFont="1" applyFill="1" applyBorder="1" applyAlignment="1">
      <alignment horizontal="right"/>
    </xf>
    <xf numFmtId="4" fontId="30" fillId="0" borderId="26" xfId="0" applyNumberFormat="1" applyFont="1" applyBorder="1" applyAlignment="1" applyProtection="1">
      <alignment horizontal="left"/>
      <protection locked="0"/>
    </xf>
    <xf numFmtId="4" fontId="32" fillId="0" borderId="23" xfId="51" applyNumberFormat="1" applyFont="1" applyFill="1" applyBorder="1" applyAlignment="1" applyProtection="1">
      <alignment horizontal="right"/>
      <protection locked="0"/>
    </xf>
    <xf numFmtId="4" fontId="32" fillId="0" borderId="24" xfId="51" applyNumberFormat="1" applyFont="1" applyFill="1" applyBorder="1" applyAlignment="1" applyProtection="1">
      <alignment horizontal="right"/>
      <protection locked="0"/>
    </xf>
    <xf numFmtId="4" fontId="30" fillId="0" borderId="27" xfId="0" applyNumberFormat="1" applyFont="1" applyBorder="1" applyAlignment="1" applyProtection="1">
      <alignment horizontal="left"/>
      <protection locked="0"/>
    </xf>
    <xf numFmtId="4" fontId="30" fillId="0" borderId="28" xfId="51" applyNumberFormat="1" applyFont="1" applyFill="1" applyBorder="1" applyAlignment="1" applyProtection="1">
      <alignment horizontal="right"/>
      <protection locked="0"/>
    </xf>
    <xf numFmtId="4" fontId="30" fillId="0" borderId="29" xfId="51" applyNumberFormat="1" applyFont="1" applyFill="1" applyBorder="1" applyAlignment="1" applyProtection="1">
      <alignment horizontal="right"/>
      <protection locked="0"/>
    </xf>
    <xf numFmtId="4" fontId="30" fillId="0" borderId="30" xfId="51" applyNumberFormat="1" applyFont="1" applyFill="1" applyBorder="1" applyAlignment="1" applyProtection="1">
      <alignment horizontal="right"/>
      <protection locked="0"/>
    </xf>
    <xf numFmtId="4" fontId="30" fillId="34" borderId="31" xfId="51" applyNumberFormat="1" applyFont="1" applyFill="1" applyBorder="1" applyAlignment="1">
      <alignment horizontal="right"/>
    </xf>
    <xf numFmtId="4" fontId="30" fillId="0" borderId="26" xfId="51" applyNumberFormat="1" applyFont="1" applyFill="1" applyBorder="1" applyAlignment="1" applyProtection="1">
      <alignment horizontal="right"/>
      <protection locked="0"/>
    </xf>
    <xf numFmtId="4" fontId="30" fillId="0" borderId="33" xfId="51" applyNumberFormat="1" applyFont="1" applyFill="1" applyBorder="1" applyAlignment="1" applyProtection="1">
      <alignment horizontal="right"/>
      <protection locked="0"/>
    </xf>
    <xf numFmtId="4" fontId="31" fillId="0" borderId="33" xfId="51" applyNumberFormat="1" applyFont="1" applyFill="1" applyBorder="1" applyAlignment="1" applyProtection="1">
      <alignment horizontal="right"/>
      <protection locked="0"/>
    </xf>
    <xf numFmtId="4" fontId="31" fillId="0" borderId="34" xfId="51" applyNumberFormat="1" applyFont="1" applyFill="1" applyBorder="1" applyAlignment="1" applyProtection="1">
      <alignment horizontal="right"/>
      <protection locked="0"/>
    </xf>
    <xf numFmtId="4" fontId="30" fillId="34" borderId="35" xfId="51" applyNumberFormat="1" applyFont="1" applyFill="1" applyBorder="1" applyAlignment="1">
      <alignment horizontal="right"/>
    </xf>
    <xf numFmtId="4" fontId="30" fillId="0" borderId="36" xfId="51" applyNumberFormat="1" applyFont="1" applyFill="1" applyBorder="1" applyAlignment="1" applyProtection="1">
      <alignment horizontal="right"/>
      <protection locked="0"/>
    </xf>
    <xf numFmtId="4" fontId="31" fillId="0" borderId="37" xfId="51" applyNumberFormat="1" applyFont="1" applyFill="1" applyBorder="1" applyAlignment="1" applyProtection="1">
      <alignment horizontal="right"/>
      <protection locked="0"/>
    </xf>
    <xf numFmtId="4" fontId="30" fillId="0" borderId="38" xfId="51" applyNumberFormat="1" applyFont="1" applyFill="1" applyBorder="1" applyAlignment="1" applyProtection="1">
      <alignment horizontal="right"/>
      <protection locked="0"/>
    </xf>
    <xf numFmtId="4" fontId="32" fillId="0" borderId="38" xfId="51" applyNumberFormat="1" applyFont="1" applyFill="1" applyBorder="1" applyAlignment="1" applyProtection="1">
      <alignment horizontal="right"/>
      <protection locked="0"/>
    </xf>
    <xf numFmtId="4" fontId="32" fillId="0" borderId="37" xfId="51" applyNumberFormat="1" applyFont="1" applyFill="1" applyBorder="1" applyAlignment="1" applyProtection="1">
      <alignment horizontal="right"/>
      <protection locked="0"/>
    </xf>
    <xf numFmtId="4" fontId="30" fillId="0" borderId="39" xfId="0" applyNumberFormat="1" applyFont="1" applyBorder="1" applyAlignment="1" applyProtection="1">
      <alignment horizontal="left"/>
      <protection locked="0"/>
    </xf>
    <xf numFmtId="4" fontId="30" fillId="0" borderId="27" xfId="51" applyNumberFormat="1" applyFont="1" applyFill="1" applyBorder="1" applyAlignment="1" applyProtection="1">
      <alignment horizontal="right"/>
      <protection locked="0"/>
    </xf>
    <xf numFmtId="4" fontId="30" fillId="0" borderId="40" xfId="51" applyNumberFormat="1" applyFont="1" applyFill="1" applyBorder="1" applyAlignment="1" applyProtection="1">
      <alignment horizontal="right"/>
      <protection locked="0"/>
    </xf>
    <xf numFmtId="4" fontId="30" fillId="34" borderId="39" xfId="51" applyNumberFormat="1" applyFont="1" applyFill="1" applyBorder="1" applyAlignment="1">
      <alignment horizontal="right"/>
    </xf>
    <xf numFmtId="4" fontId="33" fillId="34" borderId="0" xfId="51" applyNumberFormat="1" applyFont="1" applyFill="1" applyBorder="1" applyAlignment="1">
      <alignment horizontal="right"/>
    </xf>
    <xf numFmtId="4" fontId="33" fillId="0" borderId="17" xfId="51" applyNumberFormat="1" applyFont="1" applyFill="1" applyBorder="1" applyAlignment="1" applyProtection="1">
      <alignment horizontal="right"/>
      <protection locked="0"/>
    </xf>
    <xf numFmtId="4" fontId="33" fillId="0" borderId="1" xfId="51" applyNumberFormat="1" applyFont="1" applyFill="1" applyBorder="1" applyAlignment="1">
      <alignment horizontal="right"/>
    </xf>
    <xf numFmtId="4" fontId="33" fillId="0" borderId="44" xfId="51" applyNumberFormat="1" applyFont="1" applyFill="1" applyBorder="1" applyAlignment="1">
      <alignment horizontal="right"/>
    </xf>
    <xf numFmtId="4" fontId="33" fillId="0" borderId="3" xfId="51" applyNumberFormat="1" applyFont="1" applyFill="1" applyBorder="1" applyAlignment="1">
      <alignment horizontal="right"/>
    </xf>
    <xf numFmtId="4" fontId="30" fillId="34" borderId="0" xfId="51" applyNumberFormat="1" applyFont="1" applyFill="1" applyBorder="1" applyAlignment="1">
      <alignment horizontal="right"/>
    </xf>
    <xf numFmtId="4" fontId="26" fillId="0" borderId="0" xfId="0" applyNumberFormat="1" applyFont="1"/>
    <xf numFmtId="4" fontId="2" fillId="34" borderId="0" xfId="0" applyNumberFormat="1" applyFont="1" applyFill="1"/>
    <xf numFmtId="167" fontId="37" fillId="34" borderId="0" xfId="0" applyNumberFormat="1" applyFont="1" applyFill="1" applyProtection="1">
      <protection locked="0"/>
    </xf>
    <xf numFmtId="4" fontId="38" fillId="34" borderId="0" xfId="0" applyNumberFormat="1" applyFont="1" applyFill="1"/>
    <xf numFmtId="4" fontId="0" fillId="34" borderId="0" xfId="0" applyNumberFormat="1" applyFill="1"/>
    <xf numFmtId="4" fontId="28" fillId="35" borderId="15" xfId="0" applyNumberFormat="1" applyFont="1" applyFill="1" applyBorder="1" applyAlignment="1">
      <alignment horizontal="center"/>
    </xf>
    <xf numFmtId="4" fontId="28" fillId="35" borderId="17" xfId="0" applyNumberFormat="1" applyFont="1" applyFill="1" applyBorder="1" applyAlignment="1">
      <alignment horizontal="center"/>
    </xf>
    <xf numFmtId="4" fontId="30" fillId="36" borderId="18" xfId="0" applyNumberFormat="1" applyFont="1" applyFill="1" applyBorder="1" applyAlignment="1">
      <alignment horizontal="left"/>
    </xf>
    <xf numFmtId="4" fontId="33" fillId="36" borderId="18" xfId="0" applyNumberFormat="1" applyFont="1" applyFill="1" applyBorder="1" applyAlignment="1">
      <alignment horizontal="left"/>
    </xf>
    <xf numFmtId="4" fontId="33" fillId="36" borderId="20" xfId="51" applyNumberFormat="1" applyFont="1" applyFill="1" applyBorder="1" applyAlignment="1">
      <alignment horizontal="right"/>
    </xf>
    <xf numFmtId="4" fontId="33" fillId="37" borderId="2" xfId="51" applyNumberFormat="1" applyFont="1" applyFill="1" applyBorder="1" applyAlignment="1">
      <alignment horizontal="right"/>
    </xf>
    <xf numFmtId="4" fontId="30" fillId="36" borderId="19" xfId="51" applyNumberFormat="1" applyFont="1" applyFill="1" applyBorder="1" applyAlignment="1">
      <alignment horizontal="right"/>
    </xf>
    <xf numFmtId="4" fontId="32" fillId="36" borderId="19" xfId="51" applyNumberFormat="1" applyFont="1" applyFill="1" applyBorder="1" applyAlignment="1">
      <alignment horizontal="right"/>
    </xf>
    <xf numFmtId="4" fontId="33" fillId="36" borderId="15" xfId="51" applyNumberFormat="1" applyFont="1" applyFill="1" applyBorder="1" applyAlignment="1">
      <alignment horizontal="right"/>
    </xf>
    <xf numFmtId="4" fontId="33" fillId="36" borderId="16" xfId="51" applyNumberFormat="1" applyFont="1" applyFill="1" applyBorder="1" applyAlignment="1">
      <alignment horizontal="right"/>
    </xf>
    <xf numFmtId="4" fontId="33" fillId="36" borderId="32" xfId="51" applyNumberFormat="1" applyFont="1" applyFill="1" applyBorder="1" applyAlignment="1">
      <alignment horizontal="right"/>
    </xf>
    <xf numFmtId="4" fontId="30" fillId="37" borderId="41" xfId="0" applyNumberFormat="1" applyFont="1" applyFill="1" applyBorder="1" applyAlignment="1">
      <alignment horizontal="left"/>
    </xf>
    <xf numFmtId="4" fontId="33" fillId="37" borderId="42" xfId="51" applyNumberFormat="1" applyFont="1" applyFill="1" applyBorder="1" applyAlignment="1">
      <alignment horizontal="right"/>
    </xf>
    <xf numFmtId="4" fontId="33" fillId="37" borderId="38" xfId="51" applyNumberFormat="1" applyFont="1" applyFill="1" applyBorder="1" applyAlignment="1">
      <alignment horizontal="right"/>
    </xf>
    <xf numFmtId="4" fontId="33" fillId="37" borderId="43" xfId="51" applyNumberFormat="1" applyFont="1" applyFill="1" applyBorder="1" applyAlignment="1">
      <alignment horizontal="right"/>
    </xf>
    <xf numFmtId="4" fontId="30" fillId="37" borderId="39" xfId="0" applyNumberFormat="1" applyFont="1" applyFill="1" applyBorder="1" applyAlignment="1">
      <alignment horizontal="left" wrapText="1"/>
    </xf>
    <xf numFmtId="4" fontId="33" fillId="37" borderId="28" xfId="51" applyNumberFormat="1" applyFont="1" applyFill="1" applyBorder="1" applyAlignment="1">
      <alignment horizontal="right"/>
    </xf>
    <xf numFmtId="4" fontId="33" fillId="37" borderId="29" xfId="51" applyNumberFormat="1" applyFont="1" applyFill="1" applyBorder="1" applyAlignment="1">
      <alignment horizontal="right"/>
    </xf>
    <xf numFmtId="4" fontId="34" fillId="37" borderId="29" xfId="51" applyNumberFormat="1" applyFont="1" applyFill="1" applyBorder="1" applyAlignment="1">
      <alignment horizontal="right"/>
    </xf>
    <xf numFmtId="4" fontId="33" fillId="37" borderId="17" xfId="51" applyNumberFormat="1" applyFont="1" applyFill="1" applyBorder="1" applyAlignment="1">
      <alignment horizontal="right"/>
    </xf>
    <xf numFmtId="4" fontId="35" fillId="38" borderId="17" xfId="0" applyNumberFormat="1" applyFont="1" applyFill="1" applyBorder="1" applyAlignment="1">
      <alignment horizontal="left" wrapText="1"/>
    </xf>
    <xf numFmtId="4" fontId="33" fillId="39" borderId="17" xfId="0" applyNumberFormat="1" applyFont="1" applyFill="1" applyBorder="1" applyAlignment="1">
      <alignment horizontal="left" wrapText="1"/>
    </xf>
    <xf numFmtId="4" fontId="30" fillId="39" borderId="15" xfId="51" applyNumberFormat="1" applyFont="1" applyFill="1" applyBorder="1" applyAlignment="1">
      <alignment horizontal="right"/>
    </xf>
    <xf numFmtId="4" fontId="30" fillId="39" borderId="16" xfId="51" applyNumberFormat="1" applyFont="1" applyFill="1" applyBorder="1" applyAlignment="1">
      <alignment horizontal="right"/>
    </xf>
    <xf numFmtId="4" fontId="30" fillId="40" borderId="41" xfId="0" applyNumberFormat="1" applyFont="1" applyFill="1" applyBorder="1" applyAlignment="1">
      <alignment horizontal="left"/>
    </xf>
    <xf numFmtId="4" fontId="30" fillId="40" borderId="39" xfId="0" applyNumberFormat="1" applyFont="1" applyFill="1" applyBorder="1" applyAlignment="1">
      <alignment horizontal="left"/>
    </xf>
    <xf numFmtId="4" fontId="33" fillId="41" borderId="41" xfId="0" applyNumberFormat="1" applyFont="1" applyFill="1" applyBorder="1" applyAlignment="1">
      <alignment horizontal="left" wrapText="1"/>
    </xf>
    <xf numFmtId="4" fontId="33" fillId="41" borderId="45" xfId="51" applyNumberFormat="1" applyFont="1" applyFill="1" applyBorder="1" applyAlignment="1">
      <alignment horizontal="right"/>
    </xf>
    <xf numFmtId="4" fontId="33" fillId="41" borderId="33" xfId="51" applyNumberFormat="1" applyFont="1" applyFill="1" applyBorder="1" applyAlignment="1">
      <alignment horizontal="right"/>
    </xf>
    <xf numFmtId="4" fontId="33" fillId="41" borderId="34" xfId="51" applyNumberFormat="1" applyFont="1" applyFill="1" applyBorder="1" applyAlignment="1">
      <alignment horizontal="right"/>
    </xf>
    <xf numFmtId="4" fontId="36" fillId="41" borderId="47" xfId="51" applyNumberFormat="1" applyFont="1" applyFill="1" applyBorder="1" applyAlignment="1">
      <alignment horizontal="right"/>
    </xf>
    <xf numFmtId="4" fontId="32" fillId="40" borderId="45" xfId="51" applyNumberFormat="1" applyFont="1" applyFill="1" applyBorder="1" applyAlignment="1">
      <alignment horizontal="right"/>
    </xf>
    <xf numFmtId="4" fontId="32" fillId="40" borderId="33" xfId="51" applyNumberFormat="1" applyFont="1" applyFill="1" applyBorder="1" applyAlignment="1">
      <alignment horizontal="right"/>
    </xf>
    <xf numFmtId="4" fontId="32" fillId="40" borderId="34" xfId="51" applyNumberFormat="1" applyFont="1" applyFill="1" applyBorder="1" applyAlignment="1">
      <alignment horizontal="right"/>
    </xf>
    <xf numFmtId="4" fontId="32" fillId="40" borderId="46" xfId="51" applyNumberFormat="1" applyFont="1" applyFill="1" applyBorder="1" applyAlignment="1">
      <alignment horizontal="right"/>
    </xf>
    <xf numFmtId="4" fontId="32" fillId="40" borderId="28" xfId="51" applyNumberFormat="1" applyFont="1" applyFill="1" applyBorder="1" applyAlignment="1">
      <alignment horizontal="right"/>
    </xf>
    <xf numFmtId="4" fontId="32" fillId="40" borderId="29" xfId="51" applyNumberFormat="1" applyFont="1" applyFill="1" applyBorder="1" applyAlignment="1">
      <alignment horizontal="right"/>
    </xf>
    <xf numFmtId="4" fontId="32" fillId="40" borderId="30" xfId="51" applyNumberFormat="1" applyFont="1" applyFill="1" applyBorder="1" applyAlignment="1">
      <alignment horizontal="right"/>
    </xf>
    <xf numFmtId="4" fontId="32" fillId="40" borderId="4" xfId="51" applyNumberFormat="1" applyFont="1" applyFill="1" applyBorder="1" applyAlignment="1">
      <alignment horizontal="right"/>
    </xf>
    <xf numFmtId="4" fontId="39" fillId="41" borderId="39" xfId="0" applyNumberFormat="1" applyFont="1" applyFill="1" applyBorder="1" applyAlignment="1">
      <alignment horizontal="left" wrapText="1"/>
    </xf>
    <xf numFmtId="4" fontId="32" fillId="41" borderId="28" xfId="51" applyNumberFormat="1" applyFont="1" applyFill="1" applyBorder="1" applyAlignment="1">
      <alignment horizontal="right"/>
    </xf>
    <xf numFmtId="4" fontId="32" fillId="41" borderId="29" xfId="51" applyNumberFormat="1" applyFont="1" applyFill="1" applyBorder="1" applyAlignment="1">
      <alignment horizontal="right"/>
    </xf>
    <xf numFmtId="4" fontId="32" fillId="41" borderId="30" xfId="51" applyNumberFormat="1" applyFont="1" applyFill="1" applyBorder="1" applyAlignment="1">
      <alignment horizontal="right"/>
    </xf>
    <xf numFmtId="4" fontId="32" fillId="34" borderId="0" xfId="51" applyNumberFormat="1" applyFont="1" applyFill="1" applyBorder="1" applyAlignment="1">
      <alignment horizontal="right"/>
    </xf>
    <xf numFmtId="0" fontId="17" fillId="0" borderId="0" xfId="0" applyFont="1"/>
    <xf numFmtId="4" fontId="40" fillId="39" borderId="32" xfId="51" applyNumberFormat="1" applyFont="1" applyFill="1" applyBorder="1" applyAlignment="1">
      <alignment horizontal="right"/>
    </xf>
    <xf numFmtId="0" fontId="27" fillId="0" borderId="0" xfId="0" applyFont="1" applyAlignment="1">
      <alignment horizontal="center"/>
    </xf>
  </cellXfs>
  <cellStyles count="52">
    <cellStyle name="20% - Èmfasi1" xfId="25" builtinId="30" customBuiltin="1"/>
    <cellStyle name="20% - Èmfasi2" xfId="29" builtinId="34" customBuiltin="1"/>
    <cellStyle name="20% - Èmfasi3" xfId="33" builtinId="38" customBuiltin="1"/>
    <cellStyle name="20% - Èmfasi4" xfId="37" builtinId="42" customBuiltin="1"/>
    <cellStyle name="20% - Èmfasi5" xfId="41" builtinId="46" customBuiltin="1"/>
    <cellStyle name="20% - Èmfasi6" xfId="45" builtinId="50" customBuiltin="1"/>
    <cellStyle name="40% - Èmfasi1" xfId="26" builtinId="31" customBuiltin="1"/>
    <cellStyle name="40% - Èmfasi2" xfId="30" builtinId="35" customBuiltin="1"/>
    <cellStyle name="40% - Èmfasi3" xfId="34" builtinId="39" customBuiltin="1"/>
    <cellStyle name="40% - Èmfasi4" xfId="38" builtinId="43" customBuiltin="1"/>
    <cellStyle name="40% - Èmfasi5" xfId="42" builtinId="47" customBuiltin="1"/>
    <cellStyle name="40% - Èmfasi6" xfId="46" builtinId="51" customBuiltin="1"/>
    <cellStyle name="60% - Èmfasi1" xfId="27" builtinId="32" customBuiltin="1"/>
    <cellStyle name="60% - Èmfasi2" xfId="31" builtinId="36" customBuiltin="1"/>
    <cellStyle name="60% - Èmfasi3" xfId="35" builtinId="40" customBuiltin="1"/>
    <cellStyle name="60% - Èmfasi4" xfId="39" builtinId="44" customBuiltin="1"/>
    <cellStyle name="60% - Èmfasi5" xfId="43" builtinId="48" customBuiltin="1"/>
    <cellStyle name="60% - Èmfasi6" xfId="47" builtinId="52" customBuiltin="1"/>
    <cellStyle name="Bé" xfId="12" builtinId="26" hidden="1"/>
    <cellStyle name="Càlcul" xfId="17" builtinId="22" hidden="1"/>
    <cellStyle name="Cel·la de comprovació" xfId="19" builtinId="23" hidden="1"/>
    <cellStyle name="Cel·la enllaçada" xfId="18" builtinId="24" hidden="1"/>
    <cellStyle name="Coma" xfId="2" builtinId="3" customBuiltin="1"/>
    <cellStyle name="Èmfasi1" xfId="24" builtinId="29" customBuiltin="1"/>
    <cellStyle name="Èmfasi2" xfId="28" builtinId="33" customBuiltin="1"/>
    <cellStyle name="Èmfasi3" xfId="32" builtinId="37" customBuiltin="1"/>
    <cellStyle name="Èmfasi4" xfId="36" builtinId="41" customBuiltin="1"/>
    <cellStyle name="Èmfasi5" xfId="40" builtinId="45" customBuiltin="1"/>
    <cellStyle name="Èmfasi6" xfId="44" builtinId="49" customBuiltin="1"/>
    <cellStyle name="Encapçalament taiña" xfId="49" xr:uid="{BBC2A5E6-D763-40B3-A2D6-3E97C8D571E9}"/>
    <cellStyle name="Entrada" xfId="15" builtinId="20" hidden="1"/>
    <cellStyle name="Incorrecte" xfId="13" builtinId="27" hidden="1"/>
    <cellStyle name="Milers [0]" xfId="3" builtinId="6" customBuiltin="1"/>
    <cellStyle name="Milers [0] 2" xfId="51" xr:uid="{73593AC2-2C7A-4DA6-B339-E2DC897746FE}"/>
    <cellStyle name="Moneda" xfId="4" builtinId="4" customBuiltin="1"/>
    <cellStyle name="Moneda [0]" xfId="5" builtinId="7" customBuiltin="1"/>
    <cellStyle name="Neutral" xfId="14" builtinId="28" hidden="1"/>
    <cellStyle name="Normal" xfId="0" builtinId="0" customBuiltin="1"/>
    <cellStyle name="Nota" xfId="21" builtinId="10" hidden="1"/>
    <cellStyle name="Percentatge" xfId="6" builtinId="5" customBuiltin="1"/>
    <cellStyle name="Resultat" xfId="16" builtinId="21" hidden="1"/>
    <cellStyle name="Text d'advertiment" xfId="20" builtinId="11" customBuiltin="1"/>
    <cellStyle name="Text explicatiu" xfId="22" builtinId="53" customBuiltin="1"/>
    <cellStyle name="Títol" xfId="7" builtinId="15" customBuiltin="1"/>
    <cellStyle name="Títol 1" xfId="8" builtinId="16" hidden="1"/>
    <cellStyle name="Títol 2" xfId="9" builtinId="17" customBuiltin="1"/>
    <cellStyle name="Títol 3" xfId="10" builtinId="18" customBuiltin="1"/>
    <cellStyle name="Títol 4" xfId="11" builtinId="19" hidden="1"/>
    <cellStyle name="Títol gràfic" xfId="1" xr:uid="{A3BE2754-41AB-4D4E-A7FD-4B521465F3B6}"/>
    <cellStyle name="Titulo 4" xfId="48" xr:uid="{613EA0DE-94EE-4CAF-A0B1-745A514F390B}"/>
    <cellStyle name="Total" xfId="23" builtinId="25" hidden="1"/>
    <cellStyle name="Totals" xfId="50" xr:uid="{D822A727-8844-482E-A81F-A5C5231836E3}"/>
  </cellStyles>
  <dxfs count="8">
    <dxf>
      <font>
        <b val="0"/>
        <i val="0"/>
        <strike val="0"/>
      </font>
      <fill>
        <patternFill patternType="none">
          <bgColor auto="1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color auto="1"/>
      </font>
      <border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</font>
      <border>
        <left/>
        <right/>
        <top style="thin">
          <color auto="1"/>
        </top>
        <bottom style="thin">
          <color auto="1"/>
        </bottom>
        <horizontal style="thin">
          <color auto="1"/>
        </horizontal>
      </border>
    </dxf>
    <dxf>
      <font>
        <b val="0"/>
        <i val="0"/>
        <color auto="1"/>
      </font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color theme="7"/>
      </font>
    </dxf>
    <dxf>
      <font>
        <b/>
        <i val="0"/>
        <strike val="0"/>
      </font>
      <fill>
        <patternFill>
          <fgColor theme="9" tint="0.79998168889431442"/>
          <bgColor theme="9" tint="0.79998168889431442"/>
        </patternFill>
      </fill>
      <border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lor theme="9"/>
      </font>
      <border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</font>
      <border>
        <top style="thin">
          <color auto="1"/>
        </top>
        <bottom style="thin">
          <color auto="1"/>
        </bottom>
        <horizontal style="thin">
          <color auto="1"/>
        </horizontal>
      </border>
    </dxf>
  </dxfs>
  <tableStyles count="1" defaultTableStyle="TableStyleMedium9" defaultPivotStyle="PivotStyleLight16">
    <tableStyle name="IM tSUL" pivot="0" count="8" xr9:uid="{C2082316-3BEF-4E85-A2C6-4EF4D1D5C9BC}">
      <tableStyleElement type="wholeTable" dxfId="7"/>
      <tableStyleElement type="headerRow" dxfId="6"/>
      <tableStyleElement type="totalRow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colors>
    <mruColors>
      <color rgb="FF000000"/>
      <color rgb="FF87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139065</xdr:colOff>
      <xdr:row>1</xdr:row>
      <xdr:rowOff>66675</xdr:rowOff>
    </xdr:from>
    <xdr:to>
      <xdr:col>1</xdr:col>
      <xdr:colOff>1696386</xdr:colOff>
      <xdr:row>2</xdr:row>
      <xdr:rowOff>191433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867EBBE1-6A47-4488-8B38-687A8E80F1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62915" y="257175"/>
          <a:ext cx="1557321" cy="4676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IM Excel Soft">
      <a:dk1>
        <a:srgbClr val="404040"/>
      </a:dk1>
      <a:lt1>
        <a:srgbClr val="FFFFFF"/>
      </a:lt1>
      <a:dk2>
        <a:srgbClr val="6CCE73"/>
      </a:dk2>
      <a:lt2>
        <a:srgbClr val="F8A88F"/>
      </a:lt2>
      <a:accent1>
        <a:srgbClr val="FF8A8A"/>
      </a:accent1>
      <a:accent2>
        <a:srgbClr val="FFE292"/>
      </a:accent2>
      <a:accent3>
        <a:srgbClr val="FDBAFD"/>
      </a:accent3>
      <a:accent4>
        <a:srgbClr val="D95189"/>
      </a:accent4>
      <a:accent5>
        <a:srgbClr val="8FF7F7"/>
      </a:accent5>
      <a:accent6>
        <a:srgbClr val="B766FF"/>
      </a:accent6>
      <a:hlink>
        <a:srgbClr val="8700FF"/>
      </a:hlink>
      <a:folHlink>
        <a:srgbClr val="A7E2AB"/>
      </a:folHlink>
    </a:clrScheme>
    <a:fontScheme name="Institut Meptropoli 2">
      <a:majorFont>
        <a:latin typeface="Atkinson Hyperlegible"/>
        <a:ea typeface=""/>
        <a:cs typeface=""/>
      </a:majorFont>
      <a:minorFont>
        <a:latin typeface="Open Sans"/>
        <a:ea typeface=""/>
        <a:cs typeface="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Q45"/>
  <sheetViews>
    <sheetView showGridLines="0" tabSelected="1" workbookViewId="0">
      <selection activeCell="B8" sqref="B8"/>
    </sheetView>
  </sheetViews>
  <sheetFormatPr defaultColWidth="10.28515625" defaultRowHeight="15" x14ac:dyDescent="0.3"/>
  <cols>
    <col min="1" max="1" width="4.85546875" customWidth="1"/>
    <col min="2" max="2" width="27" customWidth="1"/>
    <col min="3" max="15" width="12" customWidth="1"/>
    <col min="16" max="17" width="10.42578125" bestFit="1" customWidth="1"/>
  </cols>
  <sheetData>
    <row r="2" spans="2:17" ht="27" x14ac:dyDescent="0.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2:17" ht="16.5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17" ht="7.5" customHeigh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2:17" ht="22.5" x14ac:dyDescent="0.4">
      <c r="B5" s="94" t="s"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</row>
    <row r="6" spans="2:17" ht="17.25" thickBot="1" x14ac:dyDescent="0.3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17" ht="15.75" thickBot="1" x14ac:dyDescent="0.35">
      <c r="B7" s="48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10</v>
      </c>
      <c r="L7" s="3" t="s">
        <v>11</v>
      </c>
      <c r="M7" s="3" t="s">
        <v>12</v>
      </c>
      <c r="N7" s="3" t="s">
        <v>13</v>
      </c>
      <c r="O7" s="49" t="s">
        <v>14</v>
      </c>
    </row>
    <row r="8" spans="2:17" ht="6.75" customHeight="1" thickBot="1" x14ac:dyDescent="0.35"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2:17" ht="15.75" thickBot="1" x14ac:dyDescent="0.35">
      <c r="B9" s="50" t="s">
        <v>15</v>
      </c>
      <c r="C9" s="6">
        <v>802757.23</v>
      </c>
      <c r="D9" s="54">
        <f>C32</f>
        <v>377092.06999999995</v>
      </c>
      <c r="E9" s="54">
        <f>D32</f>
        <v>298871.49999999994</v>
      </c>
      <c r="F9" s="54">
        <f>E32</f>
        <v>58700.959999999934</v>
      </c>
      <c r="G9" s="55">
        <f t="shared" ref="G9:N9" si="0">F32</f>
        <v>-22815.810000000085</v>
      </c>
      <c r="H9" s="55">
        <f t="shared" si="0"/>
        <v>-159046.14000000007</v>
      </c>
      <c r="I9" s="54">
        <f t="shared" si="0"/>
        <v>135286.92999999993</v>
      </c>
      <c r="J9" s="54">
        <f t="shared" si="0"/>
        <v>987413.21</v>
      </c>
      <c r="K9" s="54">
        <f t="shared" si="0"/>
        <v>702708.77999999991</v>
      </c>
      <c r="L9" s="54">
        <f t="shared" si="0"/>
        <v>354729.37999999995</v>
      </c>
      <c r="M9" s="54">
        <f t="shared" si="0"/>
        <v>520082.38</v>
      </c>
      <c r="N9" s="54">
        <f t="shared" si="0"/>
        <v>242439.38000000012</v>
      </c>
      <c r="O9" s="7"/>
    </row>
    <row r="10" spans="2:17" ht="15.75" thickBot="1" x14ac:dyDescent="0.35">
      <c r="B10" s="51" t="s">
        <v>16</v>
      </c>
      <c r="C10" s="52">
        <f t="shared" ref="C10:N10" si="1">SUM(C11:C19)</f>
        <v>205666.72</v>
      </c>
      <c r="D10" s="52">
        <f t="shared" si="1"/>
        <v>298338.44</v>
      </c>
      <c r="E10" s="52">
        <f t="shared" si="1"/>
        <v>0</v>
      </c>
      <c r="F10" s="52">
        <f t="shared" si="1"/>
        <v>263954.5</v>
      </c>
      <c r="G10" s="52">
        <f t="shared" si="1"/>
        <v>109230.48999999999</v>
      </c>
      <c r="H10" s="52">
        <f t="shared" si="1"/>
        <v>801462.27</v>
      </c>
      <c r="I10" s="52">
        <f t="shared" si="1"/>
        <v>1239492.5</v>
      </c>
      <c r="J10" s="52">
        <f t="shared" si="1"/>
        <v>233124</v>
      </c>
      <c r="K10" s="52">
        <f t="shared" si="1"/>
        <v>3887.19</v>
      </c>
      <c r="L10" s="52">
        <f t="shared" si="1"/>
        <v>591448.78</v>
      </c>
      <c r="M10" s="52">
        <f t="shared" si="1"/>
        <v>110290.34</v>
      </c>
      <c r="N10" s="52">
        <f t="shared" si="1"/>
        <v>504041.35</v>
      </c>
      <c r="O10" s="53">
        <f t="shared" ref="O10:O17" si="2">SUM(C10:N10)</f>
        <v>4360936.5799999991</v>
      </c>
      <c r="Q10" s="8"/>
    </row>
    <row r="11" spans="2:17" ht="21.75" customHeight="1" x14ac:dyDescent="0.3">
      <c r="B11" s="9" t="s">
        <v>17</v>
      </c>
      <c r="C11" s="10">
        <v>52836.56</v>
      </c>
      <c r="D11" s="11">
        <v>44939.42</v>
      </c>
      <c r="E11" s="11">
        <v>0</v>
      </c>
      <c r="F11" s="11">
        <v>0</v>
      </c>
      <c r="G11" s="11">
        <v>80778.31</v>
      </c>
      <c r="H11" s="11">
        <v>71.27</v>
      </c>
      <c r="I11" s="11">
        <v>210670.94</v>
      </c>
      <c r="J11" s="11">
        <v>0</v>
      </c>
      <c r="K11" s="11">
        <v>3887.19</v>
      </c>
      <c r="L11" s="12">
        <v>0</v>
      </c>
      <c r="M11" s="12">
        <v>110290.34</v>
      </c>
      <c r="N11" s="13">
        <v>328048.63</v>
      </c>
      <c r="O11" s="14">
        <f t="shared" si="2"/>
        <v>831522.66</v>
      </c>
    </row>
    <row r="12" spans="2:17" ht="21.75" customHeight="1" x14ac:dyDescent="0.3">
      <c r="B12" s="9" t="s">
        <v>18</v>
      </c>
      <c r="C12" s="10">
        <v>20000</v>
      </c>
      <c r="D12" s="11">
        <v>0</v>
      </c>
      <c r="E12" s="11">
        <v>0</v>
      </c>
      <c r="F12" s="11">
        <v>0</v>
      </c>
      <c r="G12" s="11">
        <v>0</v>
      </c>
      <c r="H12" s="11">
        <v>791391</v>
      </c>
      <c r="I12" s="11">
        <v>0</v>
      </c>
      <c r="J12" s="11">
        <v>233124</v>
      </c>
      <c r="K12" s="11">
        <v>0</v>
      </c>
      <c r="L12" s="12">
        <v>0</v>
      </c>
      <c r="M12" s="12">
        <v>0</v>
      </c>
      <c r="N12" s="13">
        <v>135992.72</v>
      </c>
      <c r="O12" s="14">
        <f t="shared" si="2"/>
        <v>1180507.72</v>
      </c>
    </row>
    <row r="13" spans="2:17" ht="21.75" customHeight="1" x14ac:dyDescent="0.3">
      <c r="B13" s="9" t="s">
        <v>19</v>
      </c>
      <c r="C13" s="10">
        <v>0</v>
      </c>
      <c r="D13" s="11">
        <v>255000</v>
      </c>
      <c r="E13" s="11">
        <v>0</v>
      </c>
      <c r="F13" s="11">
        <v>255000</v>
      </c>
      <c r="G13" s="11">
        <v>28452.18</v>
      </c>
      <c r="H13" s="11">
        <v>0</v>
      </c>
      <c r="I13" s="11">
        <v>915012.84</v>
      </c>
      <c r="J13" s="11">
        <v>0</v>
      </c>
      <c r="K13" s="11">
        <v>0</v>
      </c>
      <c r="L13" s="12">
        <v>475004.28</v>
      </c>
      <c r="M13" s="12">
        <v>0</v>
      </c>
      <c r="N13" s="13">
        <v>0</v>
      </c>
      <c r="O13" s="14">
        <f t="shared" si="2"/>
        <v>1928469.3</v>
      </c>
    </row>
    <row r="14" spans="2:17" ht="21.75" customHeight="1" x14ac:dyDescent="0.3">
      <c r="B14" s="9" t="s">
        <v>20</v>
      </c>
      <c r="C14" s="10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113808.72</v>
      </c>
      <c r="J14" s="11">
        <v>0</v>
      </c>
      <c r="K14" s="11">
        <v>0</v>
      </c>
      <c r="L14" s="12">
        <v>60000</v>
      </c>
      <c r="M14" s="12">
        <v>0</v>
      </c>
      <c r="N14" s="13">
        <v>40000</v>
      </c>
      <c r="O14" s="14">
        <f t="shared" si="2"/>
        <v>213808.72</v>
      </c>
    </row>
    <row r="15" spans="2:17" ht="21.75" customHeight="1" x14ac:dyDescent="0.3">
      <c r="B15" s="15" t="s">
        <v>21</v>
      </c>
      <c r="C15" s="10">
        <v>40000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2">
        <v>0</v>
      </c>
      <c r="M15" s="13">
        <v>0</v>
      </c>
      <c r="N15" s="13">
        <v>0</v>
      </c>
      <c r="O15" s="14">
        <f t="shared" si="2"/>
        <v>40000</v>
      </c>
    </row>
    <row r="16" spans="2:17" ht="21.75" customHeight="1" x14ac:dyDescent="0.3">
      <c r="B16" s="15" t="s">
        <v>22</v>
      </c>
      <c r="C16" s="10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2">
        <v>21423</v>
      </c>
      <c r="M16" s="12">
        <v>0</v>
      </c>
      <c r="N16" s="13">
        <v>0</v>
      </c>
      <c r="O16" s="14">
        <f t="shared" si="2"/>
        <v>21423</v>
      </c>
    </row>
    <row r="17" spans="2:17" ht="21.75" customHeight="1" x14ac:dyDescent="0.3">
      <c r="B17" s="9" t="s">
        <v>23</v>
      </c>
      <c r="C17" s="10">
        <v>92830.16</v>
      </c>
      <c r="D17" s="11">
        <v>-1600.98</v>
      </c>
      <c r="E17" s="11">
        <v>0</v>
      </c>
      <c r="F17" s="11">
        <v>8954.5</v>
      </c>
      <c r="G17" s="11">
        <v>0</v>
      </c>
      <c r="H17" s="11">
        <v>10000</v>
      </c>
      <c r="I17" s="11">
        <v>0</v>
      </c>
      <c r="J17" s="11">
        <v>0</v>
      </c>
      <c r="K17" s="11">
        <v>0</v>
      </c>
      <c r="L17" s="12">
        <v>35021.5</v>
      </c>
      <c r="M17" s="12">
        <v>0</v>
      </c>
      <c r="N17" s="13">
        <v>0</v>
      </c>
      <c r="O17" s="14">
        <f t="shared" si="2"/>
        <v>145205.18</v>
      </c>
    </row>
    <row r="18" spans="2:17" x14ac:dyDescent="0.3">
      <c r="B18" s="9"/>
      <c r="C18" s="10"/>
      <c r="D18" s="11"/>
      <c r="E18" s="11"/>
      <c r="F18" s="11"/>
      <c r="G18" s="11"/>
      <c r="H18" s="11"/>
      <c r="I18" s="11"/>
      <c r="J18" s="11"/>
      <c r="K18" s="11"/>
      <c r="L18" s="16"/>
      <c r="M18" s="16"/>
      <c r="N18" s="17"/>
      <c r="O18" s="14"/>
    </row>
    <row r="19" spans="2:17" ht="15.75" thickBot="1" x14ac:dyDescent="0.35">
      <c r="B19" s="18"/>
      <c r="C19" s="19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/>
      <c r="O19" s="22"/>
    </row>
    <row r="20" spans="2:17" ht="15.75" thickBot="1" x14ac:dyDescent="0.35">
      <c r="B20" s="51" t="s">
        <v>24</v>
      </c>
      <c r="C20" s="56">
        <f t="shared" ref="C20:N20" si="3">SUM(C21:C30)</f>
        <v>631331.88</v>
      </c>
      <c r="D20" s="57">
        <f t="shared" si="3"/>
        <v>376559.01</v>
      </c>
      <c r="E20" s="57">
        <f t="shared" si="3"/>
        <v>240170.54</v>
      </c>
      <c r="F20" s="57">
        <f t="shared" si="3"/>
        <v>345471.27</v>
      </c>
      <c r="G20" s="57">
        <f t="shared" si="3"/>
        <v>245460.81999999998</v>
      </c>
      <c r="H20" s="57">
        <f t="shared" si="3"/>
        <v>507129.2</v>
      </c>
      <c r="I20" s="57">
        <f t="shared" si="3"/>
        <v>387366.22000000003</v>
      </c>
      <c r="J20" s="57">
        <f t="shared" si="3"/>
        <v>517828.43000000005</v>
      </c>
      <c r="K20" s="57">
        <f t="shared" si="3"/>
        <v>351866.58999999997</v>
      </c>
      <c r="L20" s="57">
        <f t="shared" si="3"/>
        <v>426095.77999999997</v>
      </c>
      <c r="M20" s="57">
        <f t="shared" si="3"/>
        <v>387933.33999999991</v>
      </c>
      <c r="N20" s="58">
        <f t="shared" si="3"/>
        <v>844093.2</v>
      </c>
      <c r="O20" s="53">
        <f>SUM(C20:N20)</f>
        <v>5261306.28</v>
      </c>
      <c r="Q20" s="8"/>
    </row>
    <row r="21" spans="2:17" ht="19.5" customHeight="1" x14ac:dyDescent="0.3">
      <c r="B21" s="15" t="s">
        <v>25</v>
      </c>
      <c r="C21" s="23">
        <v>240161.09999999998</v>
      </c>
      <c r="D21" s="24">
        <v>232768.88999999996</v>
      </c>
      <c r="E21" s="24">
        <v>228914.99000000002</v>
      </c>
      <c r="F21" s="24">
        <v>232171.72</v>
      </c>
      <c r="G21" s="24">
        <v>232790.97999999998</v>
      </c>
      <c r="H21" s="24">
        <v>373950.96</v>
      </c>
      <c r="I21" s="24">
        <v>230096.87000000002</v>
      </c>
      <c r="J21" s="24">
        <v>230568.85</v>
      </c>
      <c r="K21" s="24">
        <v>272220.52</v>
      </c>
      <c r="L21" s="25">
        <v>237383.06999999998</v>
      </c>
      <c r="M21" s="25">
        <v>233266.77</v>
      </c>
      <c r="N21" s="26">
        <v>469766.77</v>
      </c>
      <c r="O21" s="27">
        <f>SUM(C21:N21)</f>
        <v>3214061.4899999998</v>
      </c>
    </row>
    <row r="22" spans="2:17" ht="19.5" customHeight="1" x14ac:dyDescent="0.3">
      <c r="B22" s="15" t="s">
        <v>26</v>
      </c>
      <c r="C22" s="23">
        <v>225535.14000000004</v>
      </c>
      <c r="D22" s="11">
        <v>143604.34</v>
      </c>
      <c r="E22" s="11">
        <v>9647.75</v>
      </c>
      <c r="F22" s="11">
        <v>5359.06</v>
      </c>
      <c r="G22" s="11">
        <v>12618.26</v>
      </c>
      <c r="H22" s="11">
        <v>129311.54000000001</v>
      </c>
      <c r="I22" s="11">
        <v>15888.41</v>
      </c>
      <c r="J22" s="11">
        <v>287228.47000000003</v>
      </c>
      <c r="K22" s="11">
        <v>78788.850000000006</v>
      </c>
      <c r="L22" s="11">
        <v>77024.09</v>
      </c>
      <c r="M22" s="12">
        <v>120707.77</v>
      </c>
      <c r="N22" s="13">
        <v>374315.43</v>
      </c>
      <c r="O22" s="27">
        <f>SUM(C22:N22)</f>
        <v>1480029.11</v>
      </c>
    </row>
    <row r="23" spans="2:17" ht="19.5" customHeight="1" x14ac:dyDescent="0.3">
      <c r="B23" s="15" t="s">
        <v>27</v>
      </c>
      <c r="C23" s="23">
        <v>117.32</v>
      </c>
      <c r="D23" s="11">
        <v>185.78</v>
      </c>
      <c r="E23" s="11">
        <v>12.08</v>
      </c>
      <c r="F23" s="11">
        <v>367.5</v>
      </c>
      <c r="G23" s="11">
        <v>51.580000000000005</v>
      </c>
      <c r="H23" s="11">
        <v>888.0200000000001</v>
      </c>
      <c r="I23" s="11">
        <v>99.55</v>
      </c>
      <c r="J23" s="11">
        <v>31.109999999999996</v>
      </c>
      <c r="K23" s="12">
        <v>857.21999999999991</v>
      </c>
      <c r="L23" s="28">
        <v>11</v>
      </c>
      <c r="M23" s="12">
        <v>11.040000000000001</v>
      </c>
      <c r="N23" s="29">
        <v>11</v>
      </c>
      <c r="O23" s="27">
        <f t="shared" ref="O23:O26" si="4">SUM(C23:N23)</f>
        <v>2643.2</v>
      </c>
    </row>
    <row r="24" spans="2:17" ht="19.5" customHeight="1" x14ac:dyDescent="0.3">
      <c r="B24" s="15" t="s">
        <v>28</v>
      </c>
      <c r="C24" s="23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28">
        <v>0</v>
      </c>
      <c r="L24" s="12">
        <v>0</v>
      </c>
      <c r="M24" s="12">
        <v>29350.6</v>
      </c>
      <c r="N24" s="29">
        <v>0</v>
      </c>
      <c r="O24" s="27">
        <f t="shared" si="4"/>
        <v>29350.6</v>
      </c>
    </row>
    <row r="25" spans="2:17" ht="19.5" customHeight="1" x14ac:dyDescent="0.3">
      <c r="B25" s="15" t="s">
        <v>29</v>
      </c>
      <c r="C25" s="23">
        <v>0</v>
      </c>
      <c r="D25" s="11">
        <v>0</v>
      </c>
      <c r="E25" s="11">
        <v>1595.72</v>
      </c>
      <c r="F25" s="11">
        <v>0</v>
      </c>
      <c r="G25" s="11">
        <v>0</v>
      </c>
      <c r="H25" s="11">
        <v>2978.6800000000003</v>
      </c>
      <c r="I25" s="11">
        <v>0</v>
      </c>
      <c r="J25" s="11">
        <v>0</v>
      </c>
      <c r="K25" s="28">
        <v>0</v>
      </c>
      <c r="L25" s="12">
        <v>0</v>
      </c>
      <c r="M25" s="12">
        <v>4597.16</v>
      </c>
      <c r="N25" s="29">
        <v>0</v>
      </c>
      <c r="O25" s="27">
        <f t="shared" si="4"/>
        <v>9171.5600000000013</v>
      </c>
    </row>
    <row r="26" spans="2:17" ht="19.5" customHeight="1" x14ac:dyDescent="0.3">
      <c r="B26" s="15" t="s">
        <v>30</v>
      </c>
      <c r="C26" s="23">
        <v>165518.32</v>
      </c>
      <c r="D26" s="11">
        <v>0</v>
      </c>
      <c r="E26" s="11">
        <v>0</v>
      </c>
      <c r="F26" s="11">
        <v>107572.99</v>
      </c>
      <c r="G26" s="11">
        <v>0</v>
      </c>
      <c r="H26" s="11">
        <v>0</v>
      </c>
      <c r="I26" s="11">
        <v>141281.39000000001</v>
      </c>
      <c r="J26" s="11">
        <v>0</v>
      </c>
      <c r="K26" s="28">
        <v>0</v>
      </c>
      <c r="L26" s="12">
        <v>111677.62000000001</v>
      </c>
      <c r="M26" s="12">
        <v>0</v>
      </c>
      <c r="N26" s="29">
        <v>0</v>
      </c>
      <c r="O26" s="27">
        <f t="shared" si="4"/>
        <v>526050.32000000007</v>
      </c>
    </row>
    <row r="27" spans="2:17" ht="19.5" customHeight="1" x14ac:dyDescent="0.3">
      <c r="B27" s="15"/>
      <c r="C27" s="23"/>
      <c r="D27" s="30"/>
      <c r="E27" s="30"/>
      <c r="F27" s="30"/>
      <c r="G27" s="30"/>
      <c r="H27" s="30"/>
      <c r="I27" s="30"/>
      <c r="J27" s="30"/>
      <c r="K27" s="30"/>
      <c r="L27" s="31"/>
      <c r="M27" s="31"/>
      <c r="N27" s="32"/>
      <c r="O27" s="27"/>
    </row>
    <row r="28" spans="2:17" ht="19.5" customHeight="1" x14ac:dyDescent="0.3">
      <c r="B28" s="15"/>
      <c r="C28" s="23"/>
      <c r="D28" s="30"/>
      <c r="E28" s="30"/>
      <c r="F28" s="30"/>
      <c r="G28" s="30"/>
      <c r="H28" s="30"/>
      <c r="I28" s="30"/>
      <c r="J28" s="30"/>
      <c r="K28" s="30"/>
      <c r="L28" s="31"/>
      <c r="M28" s="31"/>
      <c r="N28" s="32"/>
      <c r="O28" s="27"/>
    </row>
    <row r="29" spans="2:17" ht="19.5" customHeight="1" x14ac:dyDescent="0.3">
      <c r="B29" s="15"/>
      <c r="C29" s="23"/>
      <c r="D29" s="30"/>
      <c r="E29" s="30"/>
      <c r="F29" s="30"/>
      <c r="G29" s="30"/>
      <c r="H29" s="30"/>
      <c r="I29" s="30"/>
      <c r="J29" s="30"/>
      <c r="K29" s="30"/>
      <c r="L29" s="31"/>
      <c r="M29" s="31"/>
      <c r="N29" s="32"/>
      <c r="O29" s="27"/>
    </row>
    <row r="30" spans="2:17" ht="15.75" thickBot="1" x14ac:dyDescent="0.35">
      <c r="B30" s="33"/>
      <c r="C30" s="34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35"/>
      <c r="O30" s="36"/>
    </row>
    <row r="31" spans="2:17" ht="15.75" thickBot="1" x14ac:dyDescent="0.35">
      <c r="B31" s="59" t="s">
        <v>31</v>
      </c>
      <c r="C31" s="60">
        <f t="shared" ref="C31:N31" si="5">C10-C20</f>
        <v>-425665.16000000003</v>
      </c>
      <c r="D31" s="61">
        <f t="shared" si="5"/>
        <v>-78220.570000000007</v>
      </c>
      <c r="E31" s="61">
        <f t="shared" si="5"/>
        <v>-240170.54</v>
      </c>
      <c r="F31" s="61">
        <f t="shared" si="5"/>
        <v>-81516.770000000019</v>
      </c>
      <c r="G31" s="61">
        <f t="shared" si="5"/>
        <v>-136230.32999999999</v>
      </c>
      <c r="H31" s="61">
        <f>H10-H20</f>
        <v>294333.07</v>
      </c>
      <c r="I31" s="61">
        <f t="shared" si="5"/>
        <v>852126.28</v>
      </c>
      <c r="J31" s="61">
        <f t="shared" si="5"/>
        <v>-284704.43000000005</v>
      </c>
      <c r="K31" s="61">
        <f t="shared" si="5"/>
        <v>-347979.39999999997</v>
      </c>
      <c r="L31" s="61">
        <f t="shared" si="5"/>
        <v>165353.00000000006</v>
      </c>
      <c r="M31" s="61">
        <f t="shared" si="5"/>
        <v>-277642.99999999988</v>
      </c>
      <c r="N31" s="62">
        <f t="shared" si="5"/>
        <v>-340051.85</v>
      </c>
      <c r="O31" s="67">
        <f>O10-O20</f>
        <v>-900369.70000000112</v>
      </c>
    </row>
    <row r="32" spans="2:17" ht="15.75" thickBot="1" x14ac:dyDescent="0.35">
      <c r="B32" s="63" t="s">
        <v>32</v>
      </c>
      <c r="C32" s="64">
        <f>C31+C9</f>
        <v>377092.06999999995</v>
      </c>
      <c r="D32" s="65">
        <f>C32+D31</f>
        <v>298871.49999999994</v>
      </c>
      <c r="E32" s="65">
        <f t="shared" ref="E32:J32" si="6">D32+E31</f>
        <v>58700.959999999934</v>
      </c>
      <c r="F32" s="66">
        <f>E32+F31</f>
        <v>-22815.810000000085</v>
      </c>
      <c r="G32" s="65">
        <f>F32+G31</f>
        <v>-159046.14000000007</v>
      </c>
      <c r="H32" s="65">
        <f>G32+H31</f>
        <v>135286.92999999993</v>
      </c>
      <c r="I32" s="65">
        <f t="shared" si="6"/>
        <v>987413.21</v>
      </c>
      <c r="J32" s="65">
        <f t="shared" si="6"/>
        <v>702708.77999999991</v>
      </c>
      <c r="K32" s="65">
        <f>J32+K31</f>
        <v>354729.37999999995</v>
      </c>
      <c r="L32" s="65">
        <f t="shared" ref="L32:N32" si="7">K32+L31</f>
        <v>520082.38</v>
      </c>
      <c r="M32" s="65">
        <f t="shared" si="7"/>
        <v>242439.38000000012</v>
      </c>
      <c r="N32" s="65">
        <f t="shared" si="7"/>
        <v>-97612.469999999856</v>
      </c>
      <c r="O32" s="37"/>
    </row>
    <row r="33" spans="2:15" ht="29.25" thickBot="1" x14ac:dyDescent="0.35">
      <c r="B33" s="68" t="s">
        <v>39</v>
      </c>
      <c r="C33" s="38">
        <v>75000</v>
      </c>
      <c r="D33" s="39"/>
      <c r="E33" s="39"/>
      <c r="F33" s="39"/>
      <c r="G33" s="39">
        <v>125000</v>
      </c>
      <c r="H33" s="39"/>
      <c r="I33" s="39"/>
      <c r="J33" s="39"/>
      <c r="K33" s="39"/>
      <c r="L33" s="39">
        <v>150000</v>
      </c>
      <c r="M33" s="39"/>
      <c r="N33" s="39"/>
      <c r="O33" s="37">
        <f>SUM(C33:N33)</f>
        <v>350000</v>
      </c>
    </row>
    <row r="34" spans="2:15" ht="10.5" customHeight="1" thickBot="1" x14ac:dyDescent="0.35"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37"/>
    </row>
    <row r="35" spans="2:15" ht="15.75" thickBot="1" x14ac:dyDescent="0.35">
      <c r="B35" s="69" t="s">
        <v>33</v>
      </c>
      <c r="C35" s="70">
        <v>75000</v>
      </c>
      <c r="D35" s="71">
        <f>C38</f>
        <v>75000</v>
      </c>
      <c r="E35" s="71">
        <f t="shared" ref="E35" si="8">D38</f>
        <v>75000</v>
      </c>
      <c r="F35" s="71">
        <f>E38</f>
        <v>75000</v>
      </c>
      <c r="G35" s="71">
        <f>F38+G33</f>
        <v>177184.18999999992</v>
      </c>
      <c r="H35" s="71">
        <f>G39</f>
        <v>-159046.14000000016</v>
      </c>
      <c r="I35" s="71">
        <v>200000</v>
      </c>
      <c r="J35" s="71">
        <f>I38</f>
        <v>200000</v>
      </c>
      <c r="K35" s="71">
        <f>J38</f>
        <v>200000</v>
      </c>
      <c r="L35" s="71">
        <v>150000</v>
      </c>
      <c r="M35" s="71">
        <v>350000</v>
      </c>
      <c r="N35" s="93">
        <f>M38</f>
        <v>350000</v>
      </c>
      <c r="O35" s="42"/>
    </row>
    <row r="36" spans="2:15" x14ac:dyDescent="0.3">
      <c r="B36" s="72" t="s">
        <v>34</v>
      </c>
      <c r="C36" s="79">
        <f t="shared" ref="C36:N36" si="9">IF((C31+C9)&gt;0,0,-MIN(C35,-(C31+C9)))</f>
        <v>0</v>
      </c>
      <c r="D36" s="80">
        <f t="shared" si="9"/>
        <v>0</v>
      </c>
      <c r="E36" s="80">
        <f t="shared" si="9"/>
        <v>0</v>
      </c>
      <c r="F36" s="80">
        <f>IF((F31+F9)&gt;0,0,-MIN(F35,-(F31+F9)))</f>
        <v>-22815.810000000085</v>
      </c>
      <c r="G36" s="80">
        <f>IF((G31+G9)&gt;0,0,-MIN(G35,-(G31+G9)))</f>
        <v>-159046.14000000007</v>
      </c>
      <c r="H36" s="80">
        <f>IF((H31+H9)&gt;0,0,-MIN(H35,-(H31+H9)))</f>
        <v>0</v>
      </c>
      <c r="I36" s="80">
        <f t="shared" si="9"/>
        <v>0</v>
      </c>
      <c r="J36" s="80">
        <f t="shared" si="9"/>
        <v>0</v>
      </c>
      <c r="K36" s="80">
        <f t="shared" si="9"/>
        <v>0</v>
      </c>
      <c r="L36" s="80">
        <f t="shared" si="9"/>
        <v>0</v>
      </c>
      <c r="M36" s="80">
        <f t="shared" si="9"/>
        <v>0</v>
      </c>
      <c r="N36" s="81">
        <f t="shared" si="9"/>
        <v>-97612.469999999856</v>
      </c>
      <c r="O36" s="82">
        <f>SUM(C36:N36)</f>
        <v>-279474.42000000004</v>
      </c>
    </row>
    <row r="37" spans="2:15" ht="15.75" thickBot="1" x14ac:dyDescent="0.35">
      <c r="B37" s="73" t="s">
        <v>35</v>
      </c>
      <c r="C37" s="83">
        <f>IF(C31&lt;=0,0,IF(C31+C9&lt;0,0,IF(C31+C9&lt;C33-C35,C9+C31,C33-C35)))</f>
        <v>0</v>
      </c>
      <c r="D37" s="83">
        <f>IF(D31&lt;=0,0,IF(D31+D9&lt;0,0,IF(D31+D9&lt;D33-D35,D9+D31,D33-D35)))</f>
        <v>0</v>
      </c>
      <c r="E37" s="84">
        <f t="shared" ref="E37:N37" si="10">IF(E31&lt;=0,0,IF(E31+E9&lt;0,0,IF(E31+E9&lt;-D39,E9+E31,-D39)))</f>
        <v>0</v>
      </c>
      <c r="F37" s="84">
        <f>IF(F31&lt;=0,0,IF(F31+F9&lt;0,0,IF(F31+F9&lt;-E39,F9+F31,-E39)))</f>
        <v>0</v>
      </c>
      <c r="G37" s="84">
        <v>22815.81</v>
      </c>
      <c r="H37" s="84">
        <v>159046.14000000001</v>
      </c>
      <c r="I37" s="84">
        <f>IF(I31&lt;=0,0,IF(I31+I9&lt;0,0,IF(I31+I9&lt;-H39,I9+I31,-H39)))</f>
        <v>0</v>
      </c>
      <c r="J37" s="84">
        <f t="shared" si="10"/>
        <v>0</v>
      </c>
      <c r="K37" s="84">
        <f t="shared" si="10"/>
        <v>0</v>
      </c>
      <c r="L37" s="84">
        <f t="shared" si="10"/>
        <v>0</v>
      </c>
      <c r="M37" s="84">
        <f t="shared" si="10"/>
        <v>0</v>
      </c>
      <c r="N37" s="85">
        <f t="shared" si="10"/>
        <v>0</v>
      </c>
      <c r="O37" s="86">
        <f>SUM(C37:N37)</f>
        <v>181861.95</v>
      </c>
    </row>
    <row r="38" spans="2:15" ht="27" thickBot="1" x14ac:dyDescent="0.35">
      <c r="B38" s="74" t="s">
        <v>36</v>
      </c>
      <c r="C38" s="75">
        <f>SUM(C35:C37)</f>
        <v>75000</v>
      </c>
      <c r="D38" s="76">
        <f>SUM(D35:D37)</f>
        <v>75000</v>
      </c>
      <c r="E38" s="76">
        <f t="shared" ref="E38:N38" si="11">SUM(E35:E37)</f>
        <v>75000</v>
      </c>
      <c r="F38" s="76">
        <f>SUM(F35:F37)</f>
        <v>52184.189999999915</v>
      </c>
      <c r="G38" s="76">
        <f>SUM(G35:G37)</f>
        <v>40953.859999999841</v>
      </c>
      <c r="H38" s="76">
        <f>SUM(H35:H37)</f>
        <v>0</v>
      </c>
      <c r="I38" s="76">
        <f t="shared" si="11"/>
        <v>200000</v>
      </c>
      <c r="J38" s="76">
        <f t="shared" si="11"/>
        <v>200000</v>
      </c>
      <c r="K38" s="76">
        <f t="shared" si="11"/>
        <v>200000</v>
      </c>
      <c r="L38" s="76">
        <f>SUM(L35:L37)</f>
        <v>150000</v>
      </c>
      <c r="M38" s="76">
        <f t="shared" si="11"/>
        <v>350000</v>
      </c>
      <c r="N38" s="77">
        <f t="shared" si="11"/>
        <v>252387.53000000014</v>
      </c>
      <c r="O38" s="78">
        <f>N38-O33</f>
        <v>-97612.469999999856</v>
      </c>
    </row>
    <row r="39" spans="2:15" s="92" customFormat="1" ht="15.75" thickBot="1" x14ac:dyDescent="0.35">
      <c r="B39" s="87" t="s">
        <v>37</v>
      </c>
      <c r="C39" s="88">
        <f>C38-C33</f>
        <v>0</v>
      </c>
      <c r="D39" s="89">
        <f>C39+D36+D37</f>
        <v>0</v>
      </c>
      <c r="E39" s="89">
        <f t="shared" ref="E39:N39" si="12">D39+E36+E37</f>
        <v>0</v>
      </c>
      <c r="F39" s="89">
        <f>E39+F36+F37</f>
        <v>-22815.810000000085</v>
      </c>
      <c r="G39" s="89">
        <f>F39+G36+G37</f>
        <v>-159046.14000000016</v>
      </c>
      <c r="H39" s="89">
        <f>G39+H36+H37</f>
        <v>0</v>
      </c>
      <c r="I39" s="89">
        <f>H39+I36+I37</f>
        <v>0</v>
      </c>
      <c r="J39" s="89">
        <f t="shared" si="12"/>
        <v>0</v>
      </c>
      <c r="K39" s="89">
        <f t="shared" si="12"/>
        <v>0</v>
      </c>
      <c r="L39" s="89">
        <f t="shared" si="12"/>
        <v>0</v>
      </c>
      <c r="M39" s="89">
        <f t="shared" si="12"/>
        <v>0</v>
      </c>
      <c r="N39" s="90">
        <f t="shared" si="12"/>
        <v>-97612.469999999856</v>
      </c>
      <c r="O39" s="91"/>
    </row>
    <row r="40" spans="2:15" ht="16.5" x14ac:dyDescent="0.3">
      <c r="B40" s="2"/>
      <c r="C40" s="2"/>
      <c r="D40" s="2"/>
      <c r="E40" s="2"/>
      <c r="F40" s="43"/>
      <c r="G40" s="2"/>
      <c r="H40" s="2"/>
      <c r="I40" s="2"/>
      <c r="J40" s="2"/>
      <c r="K40" s="2"/>
      <c r="L40" s="2"/>
      <c r="M40" s="2"/>
      <c r="N40" s="2"/>
      <c r="O40" s="2"/>
    </row>
    <row r="41" spans="2:15" ht="16.5" x14ac:dyDescent="0.3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2:15" ht="16.5" x14ac:dyDescent="0.3">
      <c r="B42" s="44" t="s">
        <v>38</v>
      </c>
      <c r="C42" s="45">
        <v>45565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2:15" x14ac:dyDescent="0.3">
      <c r="B43" s="46"/>
      <c r="C43" s="47"/>
    </row>
    <row r="44" spans="2:15" x14ac:dyDescent="0.3">
      <c r="B44" s="46"/>
      <c r="C44" s="47"/>
    </row>
    <row r="45" spans="2:15" x14ac:dyDescent="0.3">
      <c r="B45" s="47"/>
      <c r="C45" s="47"/>
    </row>
  </sheetData>
  <mergeCells count="1">
    <mergeCell ref="B5:O5"/>
  </mergeCells>
  <pageMargins left="0.7" right="0.7" top="0.75" bottom="0.75" header="0.3" footer="0.3"/>
  <pageSetup paperSize="9" scale="6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bbe3a3b-e8e0-4c60-85a0-914a76045c4b">
      <Terms xmlns="http://schemas.microsoft.com/office/infopath/2007/PartnerControls"/>
    </lcf76f155ced4ddcb4097134ff3c332f>
    <org_mem_x00f2_ria xmlns="8bbe3a3b-e8e0-4c60-85a0-914a76045c4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B26B4F77A253745BEB532A475AA1404" ma:contentTypeVersion="18" ma:contentTypeDescription="Crear nuevo documento." ma:contentTypeScope="" ma:versionID="0ac15a2719bb3b9abd0b14afdd90010e">
  <xsd:schema xmlns:xsd="http://www.w3.org/2001/XMLSchema" xmlns:xs="http://www.w3.org/2001/XMLSchema" xmlns:p="http://schemas.microsoft.com/office/2006/metadata/properties" xmlns:ns2="8bbe3a3b-e8e0-4c60-85a0-914a76045c4b" xmlns:ns3="977d640c-2baf-417a-bfef-cea2a0cd824b" targetNamespace="http://schemas.microsoft.com/office/2006/metadata/properties" ma:root="true" ma:fieldsID="ef1401bccd1fc2e0367b693f3d0aa677" ns2:_="" ns3:_="">
    <xsd:import namespace="8bbe3a3b-e8e0-4c60-85a0-914a76045c4b"/>
    <xsd:import namespace="977d640c-2baf-417a-bfef-cea2a0cd82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org_mem_x00f2_ri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e3a3b-e8e0-4c60-85a0-914a76045c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org_mem_x00f2_ria" ma:index="25" nillable="true" ma:displayName="org_memòria" ma:format="RadioButtons" ma:internalName="org_mem_x00f2_ria">
      <xsd:simpleType>
        <xsd:union memberTypes="dms:Text">
          <xsd:simpleType>
            <xsd:restriction base="dms:Choice">
              <xsd:enumeration value="aparador"/>
              <xsd:enumeration value="calaix"/>
              <xsd:enumeration value="prestatge"/>
              <xsd:enumeration value="traster"/>
              <xsd:enumeration value="paperera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7d640c-2baf-417a-bfef-cea2a0cd824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545FD5-EE05-4FBB-80A7-D2E92693575B}">
  <ds:schemaRefs>
    <ds:schemaRef ds:uri="http://schemas.microsoft.com/office/2006/metadata/properties"/>
    <ds:schemaRef ds:uri="http://schemas.microsoft.com/office/infopath/2007/PartnerControls"/>
    <ds:schemaRef ds:uri="8bbe3a3b-e8e0-4c60-85a0-914a76045c4b"/>
    <ds:schemaRef ds:uri="ee1f67ce-da88-4dfb-a650-0f0da831f464"/>
    <ds:schemaRef ds:uri="c0983f89-a1cb-4442-b4b9-3c8b9e162bd0"/>
  </ds:schemaRefs>
</ds:datastoreItem>
</file>

<file path=customXml/itemProps2.xml><?xml version="1.0" encoding="utf-8"?>
<ds:datastoreItem xmlns:ds="http://schemas.openxmlformats.org/officeDocument/2006/customXml" ds:itemID="{274E7FE8-F1DF-47E4-89AE-3E58E923F7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068B0A-AF07-4A9D-BDE2-3790D451E1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be3a3b-e8e0-4c60-85a0-914a76045c4b"/>
    <ds:schemaRef ds:uri="977d640c-2baf-417a-bfef-cea2a0cd82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30-09-2024</vt:lpstr>
      <vt:lpstr>'30-09-2024'!Àrea_d'impressió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Romero Valle</dc:creator>
  <cp:lastModifiedBy>Reyes Ramírez Gómez</cp:lastModifiedBy>
  <cp:lastPrinted>2024-10-22T09:55:28Z</cp:lastPrinted>
  <dcterms:created xsi:type="dcterms:W3CDTF">2011-11-15T15:44:37Z</dcterms:created>
  <dcterms:modified xsi:type="dcterms:W3CDTF">2024-11-11T12:52:03Z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0x010100FB26B4F77A253745BEB532A475AA1404</vt:lpwstr>
  </property>
  <property fmtid="{D5CDD505-2E9C-101B-9397-08002B2CF9AE}" pid="3" name="MediaServiceImageTags">
    <vt:lpwstr/>
  </property>
</Properties>
</file>