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4/Desembre/"/>
    </mc:Choice>
  </mc:AlternateContent>
  <xr:revisionPtr revIDLastSave="50" documentId="8_{68CACB60-4A7C-45AD-B123-206F6A00FA12}" xr6:coauthVersionLast="47" xr6:coauthVersionMax="47" xr10:uidLastSave="{8F28913E-83A5-42EB-BD99-D60FEAD1CA91}"/>
  <bookViews>
    <workbookView xWindow="-120" yWindow="-120" windowWidth="29040" windowHeight="15840" xr2:uid="{00000000-000D-0000-FFFF-FFFF00000000}"/>
  </bookViews>
  <sheets>
    <sheet name="Personal en pràctiques 2024" sheetId="7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0" i="70" l="1"/>
  <c r="M111" i="70"/>
  <c r="M102" i="70"/>
  <c r="M101" i="70"/>
  <c r="M92" i="70"/>
  <c r="M91" i="70"/>
  <c r="M82" i="70" l="1"/>
  <c r="L122" i="70"/>
  <c r="I120" i="70"/>
  <c r="I122" i="70" s="1"/>
  <c r="K120" i="70" l="1"/>
  <c r="L113" i="70"/>
  <c r="I111" i="70"/>
  <c r="I113" i="70" s="1"/>
  <c r="L104" i="70"/>
  <c r="I102" i="70"/>
  <c r="K102" i="70" s="1"/>
  <c r="N102" i="70" s="1"/>
  <c r="I101" i="70"/>
  <c r="K101" i="70" s="1"/>
  <c r="L94" i="70"/>
  <c r="I92" i="70"/>
  <c r="K92" i="70" s="1"/>
  <c r="K91" i="70"/>
  <c r="I91" i="70"/>
  <c r="L84" i="70"/>
  <c r="I82" i="70"/>
  <c r="K82" i="70" s="1"/>
  <c r="K122" i="70" l="1"/>
  <c r="M122" i="70"/>
  <c r="K94" i="70"/>
  <c r="I94" i="70"/>
  <c r="K111" i="70"/>
  <c r="M113" i="70" s="1"/>
  <c r="N91" i="70"/>
  <c r="I84" i="70"/>
  <c r="M84" i="70"/>
  <c r="K84" i="70"/>
  <c r="M104" i="70"/>
  <c r="K104" i="70"/>
  <c r="I104" i="70"/>
  <c r="N111" i="70"/>
  <c r="I50" i="70"/>
  <c r="K50" i="70" s="1"/>
  <c r="I49" i="70"/>
  <c r="K49" i="70" s="1"/>
  <c r="I46" i="70"/>
  <c r="M94" i="70" l="1"/>
  <c r="N120" i="70"/>
  <c r="N122" i="70" s="1"/>
  <c r="K113" i="70"/>
  <c r="N82" i="70"/>
  <c r="N84" i="70" s="1"/>
  <c r="N101" i="70"/>
  <c r="N104" i="70" s="1"/>
  <c r="N113" i="70"/>
  <c r="N92" i="70"/>
  <c r="N94" i="70" s="1"/>
  <c r="I62" i="70"/>
  <c r="K62" i="70" s="1"/>
  <c r="M50" i="70" l="1"/>
  <c r="N50" i="70" s="1"/>
  <c r="M62" i="70"/>
  <c r="N62" i="70" s="1"/>
  <c r="I24" i="70" l="1"/>
  <c r="K24" i="70" s="1"/>
  <c r="I73" i="70"/>
  <c r="K73" i="70" s="1"/>
  <c r="I72" i="70"/>
  <c r="K72" i="70" s="1"/>
  <c r="I71" i="70"/>
  <c r="K71" i="70" s="1"/>
  <c r="I61" i="70"/>
  <c r="K61" i="70" s="1"/>
  <c r="I60" i="70"/>
  <c r="K60" i="70" s="1"/>
  <c r="I59" i="70"/>
  <c r="K59" i="70" s="1"/>
  <c r="I36" i="70"/>
  <c r="K36" i="70" s="1"/>
  <c r="M36" i="70" s="1"/>
  <c r="I35" i="70"/>
  <c r="K35" i="70" s="1"/>
  <c r="M35" i="70" s="1"/>
  <c r="M49" i="70"/>
  <c r="N49" i="70" s="1"/>
  <c r="I48" i="70"/>
  <c r="K48" i="70" s="1"/>
  <c r="I47" i="70"/>
  <c r="K47" i="70" s="1"/>
  <c r="M47" i="70" s="1"/>
  <c r="M48" i="70" l="1"/>
  <c r="N48" i="70" s="1"/>
  <c r="M24" i="70"/>
  <c r="N24" i="70" s="1"/>
  <c r="N36" i="70"/>
  <c r="M71" i="70"/>
  <c r="N71" i="70" s="1"/>
  <c r="M72" i="70"/>
  <c r="N72" i="70" s="1"/>
  <c r="M73" i="70"/>
  <c r="N73" i="70" s="1"/>
  <c r="M60" i="70"/>
  <c r="N60" i="70" s="1"/>
  <c r="M61" i="70"/>
  <c r="N61" i="70" s="1"/>
  <c r="M59" i="70"/>
  <c r="N59" i="70" s="1"/>
  <c r="N35" i="70"/>
  <c r="I11" i="70"/>
  <c r="I12" i="70"/>
  <c r="K12" i="70" s="1"/>
  <c r="K46" i="70"/>
  <c r="I45" i="70"/>
  <c r="K45" i="70" s="1"/>
  <c r="I34" i="70"/>
  <c r="K34" i="70" s="1"/>
  <c r="I33" i="70"/>
  <c r="K33" i="70" s="1"/>
  <c r="M12" i="70" l="1"/>
  <c r="N12" i="70" s="1"/>
  <c r="M45" i="70"/>
  <c r="N45" i="70" s="1"/>
  <c r="M46" i="70"/>
  <c r="N46" i="70" s="1"/>
  <c r="N47" i="70"/>
  <c r="M33" i="70"/>
  <c r="N33" i="70" s="1"/>
  <c r="M34" i="70"/>
  <c r="N34" i="70" s="1"/>
  <c r="N38" i="70" l="1"/>
  <c r="I23" i="70"/>
  <c r="K23" i="70" s="1"/>
  <c r="I22" i="70"/>
  <c r="K22" i="70" s="1"/>
  <c r="I21" i="70"/>
  <c r="K21" i="70" s="1"/>
  <c r="K11" i="70"/>
  <c r="M11" i="70" s="1"/>
  <c r="L14" i="70"/>
  <c r="L26" i="70"/>
  <c r="I38" i="70"/>
  <c r="L38" i="70"/>
  <c r="I52" i="70"/>
  <c r="L52" i="70"/>
  <c r="I64" i="70"/>
  <c r="L64" i="70"/>
  <c r="I75" i="70"/>
  <c r="L75" i="70"/>
  <c r="M23" i="70" l="1"/>
  <c r="N23" i="70" s="1"/>
  <c r="M21" i="70"/>
  <c r="N21" i="70" s="1"/>
  <c r="M22" i="70"/>
  <c r="N22" i="70" s="1"/>
  <c r="I26" i="70"/>
  <c r="I14" i="70"/>
  <c r="K64" i="70"/>
  <c r="K52" i="70"/>
  <c r="K26" i="70"/>
  <c r="K38" i="70"/>
  <c r="K14" i="70"/>
  <c r="M14" i="70"/>
  <c r="N26" i="70" l="1"/>
  <c r="N52" i="70"/>
  <c r="M38" i="70"/>
  <c r="M52" i="70"/>
  <c r="N64" i="70"/>
  <c r="M26" i="70"/>
  <c r="N11" i="70"/>
  <c r="N14" i="70" s="1"/>
  <c r="M64" i="70"/>
  <c r="K75" i="70"/>
  <c r="M75" i="70"/>
  <c r="N75" i="70" l="1"/>
</calcChain>
</file>

<file path=xl/sharedStrings.xml><?xml version="1.0" encoding="utf-8"?>
<sst xmlns="http://schemas.openxmlformats.org/spreadsheetml/2006/main" count="274" uniqueCount="57">
  <si>
    <t>Hores totals</t>
  </si>
  <si>
    <t>Gener 2024</t>
  </si>
  <si>
    <t>Hores Totals</t>
  </si>
  <si>
    <t>Inici /finalització</t>
  </si>
  <si>
    <t>Universitat / conveni</t>
  </si>
  <si>
    <t>Dies</t>
  </si>
  <si>
    <t>Hores/dia</t>
  </si>
  <si>
    <t>Preu brut hora</t>
  </si>
  <si>
    <t>Total brut</t>
  </si>
  <si>
    <t>Dte. SS</t>
  </si>
  <si>
    <t>Dte. IRPF</t>
  </si>
  <si>
    <t>Total net</t>
  </si>
  <si>
    <t>15/01/2024 -31/07/2024</t>
  </si>
  <si>
    <t>UAB</t>
  </si>
  <si>
    <t>22/01/2024-04/03/2024</t>
  </si>
  <si>
    <t>UB</t>
  </si>
  <si>
    <t>TOTAL PRÀCTIQUES GENER'24</t>
  </si>
  <si>
    <t>Febrer 2024</t>
  </si>
  <si>
    <t>5/2/2024-12/4/2024</t>
  </si>
  <si>
    <t>15/2/2024-16/04/2024</t>
  </si>
  <si>
    <t>TOTAL PRÀCTIQUES FEBRER'24</t>
  </si>
  <si>
    <t>Març 2024</t>
  </si>
  <si>
    <t>TOTAL PRÀCTIQUES MARÇ'24</t>
  </si>
  <si>
    <t>Abril 2024</t>
  </si>
  <si>
    <t>2/4/2024-27/6/2024</t>
  </si>
  <si>
    <t>15/4/2024-7/6/2024</t>
  </si>
  <si>
    <t>8/4/2024- 24/5/2024</t>
  </si>
  <si>
    <t>TOTAL PRÀCTIQUES ABRIL'24</t>
  </si>
  <si>
    <t>Maig 2024</t>
  </si>
  <si>
    <t>TOTAL PRÀCTIQUES MAIG'24</t>
  </si>
  <si>
    <t>Juny 2024</t>
  </si>
  <si>
    <t>TOTAL PRÀCTIQUES JUNY'24</t>
  </si>
  <si>
    <t>CODI ESTUDIANT/TIPUS PRÀCTIQUES</t>
  </si>
  <si>
    <t>000416</t>
  </si>
  <si>
    <t>EXTRACURRICULARS</t>
  </si>
  <si>
    <t>000418</t>
  </si>
  <si>
    <t>CURRICULARS</t>
  </si>
  <si>
    <t>000420</t>
  </si>
  <si>
    <t>000419</t>
  </si>
  <si>
    <t>000421</t>
  </si>
  <si>
    <t>000423</t>
  </si>
  <si>
    <t>000422</t>
  </si>
  <si>
    <t>Juliol 2024</t>
  </si>
  <si>
    <t>TOTAL PRÀCTIQUES JULIOL'24</t>
  </si>
  <si>
    <t>Setembre 2024</t>
  </si>
  <si>
    <t>TOTAL PRÀCTIQUES SETEMBRE'24</t>
  </si>
  <si>
    <t>Octubre 2024</t>
  </si>
  <si>
    <t>TOTAL PRÀCTIQUES OCTUBRE'24</t>
  </si>
  <si>
    <t>Novembre 2024</t>
  </si>
  <si>
    <t>TOTAL PRÀCTIQUES NOVEMBRE'24</t>
  </si>
  <si>
    <t>02/09/2024-15/10/2024</t>
  </si>
  <si>
    <t>Màster</t>
  </si>
  <si>
    <t>17/09/2024-08/04/2025</t>
  </si>
  <si>
    <t>000426</t>
  </si>
  <si>
    <t>000427</t>
  </si>
  <si>
    <t>Desembre 2024</t>
  </si>
  <si>
    <t>TOTAL PRÀCTIQUES DESEMBRE'24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</si>
</sst>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tkinson Hyperlegible"/>
    </font>
    <font>
      <sz val="11"/>
      <name val="Atkinson Hyperlegible"/>
    </font>
    <font>
      <sz val="11"/>
      <color theme="1"/>
      <name val="Atkinson Hyperlegible"/>
    </font>
    <font>
      <b/>
      <sz val="11"/>
      <color theme="1"/>
      <name val="Atkinson Hyperlegible"/>
    </font>
    <font>
      <sz val="11"/>
      <color rgb="FFFF0000"/>
      <name val="Atkinson Hyperlegibl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/>
    <xf numFmtId="49" fontId="4" fillId="0" borderId="0" xfId="0" applyNumberFormat="1" applyFont="1" applyAlignment="1">
      <alignment horizontal="left"/>
    </xf>
    <xf numFmtId="0" fontId="5" fillId="0" borderId="0" xfId="0" applyFont="1"/>
    <xf numFmtId="1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/>
    </xf>
    <xf numFmtId="9" fontId="5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" xfId="0" applyFont="1" applyBorder="1"/>
    <xf numFmtId="1" fontId="5" fillId="0" borderId="12" xfId="0" applyNumberFormat="1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13" xfId="0" applyFont="1" applyBorder="1"/>
    <xf numFmtId="0" fontId="5" fillId="0" borderId="14" xfId="0" applyFont="1" applyBorder="1"/>
    <xf numFmtId="4" fontId="5" fillId="0" borderId="13" xfId="0" applyNumberFormat="1" applyFont="1" applyBorder="1"/>
    <xf numFmtId="4" fontId="5" fillId="0" borderId="15" xfId="0" applyNumberFormat="1" applyFont="1" applyBorder="1"/>
    <xf numFmtId="0" fontId="6" fillId="2" borderId="17" xfId="0" applyFont="1" applyFill="1" applyBorder="1"/>
    <xf numFmtId="1" fontId="6" fillId="2" borderId="18" xfId="0" applyNumberFormat="1" applyFont="1" applyFill="1" applyBorder="1" applyAlignment="1">
      <alignment horizontal="center"/>
    </xf>
    <xf numFmtId="14" fontId="6" fillId="2" borderId="18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2" fontId="6" fillId="2" borderId="20" xfId="0" applyNumberFormat="1" applyFont="1" applyFill="1" applyBorder="1"/>
    <xf numFmtId="4" fontId="6" fillId="2" borderId="20" xfId="0" applyNumberFormat="1" applyFont="1" applyFill="1" applyBorder="1"/>
    <xf numFmtId="4" fontId="6" fillId="2" borderId="21" xfId="0" applyNumberFormat="1" applyFont="1" applyFill="1" applyBorder="1"/>
    <xf numFmtId="0" fontId="6" fillId="0" borderId="22" xfId="0" applyFont="1" applyBorder="1" applyAlignment="1">
      <alignment horizontal="left"/>
    </xf>
    <xf numFmtId="0" fontId="6" fillId="0" borderId="23" xfId="0" applyFont="1" applyBorder="1"/>
    <xf numFmtId="1" fontId="7" fillId="0" borderId="24" xfId="0" applyNumberFormat="1" applyFont="1" applyBorder="1"/>
    <xf numFmtId="0" fontId="7" fillId="0" borderId="24" xfId="0" applyFont="1" applyBorder="1"/>
    <xf numFmtId="0" fontId="6" fillId="0" borderId="24" xfId="0" applyFont="1" applyBorder="1"/>
    <xf numFmtId="0" fontId="6" fillId="0" borderId="22" xfId="0" applyFont="1" applyBorder="1"/>
    <xf numFmtId="0" fontId="6" fillId="0" borderId="25" xfId="0" applyFont="1" applyBorder="1"/>
    <xf numFmtId="0" fontId="6" fillId="0" borderId="9" xfId="0" applyFont="1" applyBorder="1"/>
    <xf numFmtId="4" fontId="6" fillId="0" borderId="9" xfId="0" applyNumberFormat="1" applyFont="1" applyBorder="1"/>
    <xf numFmtId="4" fontId="6" fillId="0" borderId="26" xfId="0" applyNumberFormat="1" applyFont="1" applyBorder="1"/>
    <xf numFmtId="0" fontId="4" fillId="0" borderId="3" xfId="0" applyFont="1" applyBorder="1" applyAlignment="1">
      <alignment horizontal="left"/>
    </xf>
    <xf numFmtId="0" fontId="4" fillId="0" borderId="6" xfId="0" applyFont="1" applyBorder="1"/>
    <xf numFmtId="1" fontId="4" fillId="0" borderId="5" xfId="0" applyNumberFormat="1" applyFont="1" applyBorder="1"/>
    <xf numFmtId="0" fontId="4" fillId="0" borderId="5" xfId="0" applyFont="1" applyBorder="1"/>
    <xf numFmtId="2" fontId="4" fillId="0" borderId="5" xfId="0" applyNumberFormat="1" applyFont="1" applyBorder="1"/>
    <xf numFmtId="4" fontId="4" fillId="0" borderId="5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/>
    <xf numFmtId="4" fontId="6" fillId="0" borderId="0" xfId="0" applyNumberFormat="1" applyFont="1"/>
    <xf numFmtId="1" fontId="6" fillId="3" borderId="18" xfId="0" applyNumberFormat="1" applyFont="1" applyFill="1" applyBorder="1" applyAlignment="1">
      <alignment horizontal="center"/>
    </xf>
    <xf numFmtId="14" fontId="6" fillId="3" borderId="18" xfId="0" applyNumberFormat="1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6" xfId="0" applyFont="1" applyFill="1" applyBorder="1"/>
    <xf numFmtId="0" fontId="6" fillId="3" borderId="19" xfId="0" applyFont="1" applyFill="1" applyBorder="1"/>
    <xf numFmtId="0" fontId="6" fillId="3" borderId="20" xfId="0" applyFont="1" applyFill="1" applyBorder="1"/>
    <xf numFmtId="2" fontId="6" fillId="3" borderId="20" xfId="0" applyNumberFormat="1" applyFont="1" applyFill="1" applyBorder="1"/>
    <xf numFmtId="4" fontId="6" fillId="3" borderId="20" xfId="0" applyNumberFormat="1" applyFont="1" applyFill="1" applyBorder="1"/>
    <xf numFmtId="4" fontId="6" fillId="3" borderId="21" xfId="0" applyNumberFormat="1" applyFont="1" applyFill="1" applyBorder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2" fontId="8" fillId="0" borderId="0" xfId="0" applyNumberFormat="1" applyFont="1"/>
    <xf numFmtId="4" fontId="8" fillId="0" borderId="0" xfId="0" applyNumberFormat="1" applyFont="1"/>
    <xf numFmtId="1" fontId="5" fillId="2" borderId="18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6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2" fontId="5" fillId="2" borderId="20" xfId="0" applyNumberFormat="1" applyFont="1" applyFill="1" applyBorder="1"/>
    <xf numFmtId="4" fontId="5" fillId="2" borderId="20" xfId="0" applyNumberFormat="1" applyFont="1" applyFill="1" applyBorder="1"/>
    <xf numFmtId="4" fontId="5" fillId="2" borderId="21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1" fontId="4" fillId="0" borderId="0" xfId="0" applyNumberFormat="1" applyFont="1"/>
    <xf numFmtId="2" fontId="4" fillId="0" borderId="0" xfId="0" applyNumberFormat="1" applyFont="1"/>
    <xf numFmtId="4" fontId="4" fillId="0" borderId="0" xfId="0" applyNumberFormat="1" applyFont="1"/>
    <xf numFmtId="9" fontId="5" fillId="0" borderId="0" xfId="0" applyNumberFormat="1" applyFont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6" fillId="3" borderId="16" xfId="0" applyNumberFormat="1" applyFont="1" applyFill="1" applyBorder="1" applyAlignment="1">
      <alignment horizontal="center"/>
    </xf>
    <xf numFmtId="49" fontId="5" fillId="2" borderId="1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2" borderId="17" xfId="0" applyFont="1" applyFill="1" applyBorder="1"/>
    <xf numFmtId="0" fontId="6" fillId="0" borderId="27" xfId="0" applyFont="1" applyBorder="1"/>
    <xf numFmtId="0" fontId="6" fillId="0" borderId="28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A84F71E-66D2-435E-8133-A3B8765F756A}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133350</xdr:rowOff>
    </xdr:from>
    <xdr:to>
      <xdr:col>2</xdr:col>
      <xdr:colOff>1485399</xdr:colOff>
      <xdr:row>4</xdr:row>
      <xdr:rowOff>179814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EE58FC45-CDB3-4589-BC32-BF6BF1D79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33350"/>
          <a:ext cx="2275974" cy="80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95F6-F14A-4C74-B039-B52A41F27312}">
  <sheetPr>
    <pageSetUpPr fitToPage="1"/>
  </sheetPr>
  <dimension ref="B7:P122"/>
  <sheetViews>
    <sheetView showGridLines="0" tabSelected="1" workbookViewId="0">
      <selection activeCell="B7" sqref="B7"/>
    </sheetView>
  </sheetViews>
  <sheetFormatPr defaultColWidth="11.42578125" defaultRowHeight="15" x14ac:dyDescent="0.25"/>
  <cols>
    <col min="2" max="2" width="9.7109375" customWidth="1"/>
    <col min="3" max="3" width="22.5703125" customWidth="1"/>
    <col min="5" max="5" width="26.140625" bestFit="1" customWidth="1"/>
    <col min="6" max="6" width="12.5703125" bestFit="1" customWidth="1"/>
    <col min="7" max="7" width="8.42578125" customWidth="1"/>
  </cols>
  <sheetData>
    <row r="7" spans="2:14" ht="15.75" thickBot="1" x14ac:dyDescent="0.3">
      <c r="B7" s="13" t="s">
        <v>1</v>
      </c>
      <c r="C7" s="14"/>
      <c r="D7" s="15"/>
      <c r="E7" s="14"/>
      <c r="F7" s="14"/>
      <c r="G7" s="14"/>
      <c r="H7" s="14"/>
      <c r="I7" s="14"/>
      <c r="J7" s="14"/>
      <c r="K7" s="16"/>
      <c r="L7" s="14"/>
      <c r="M7" s="14"/>
      <c r="N7" s="16"/>
    </row>
    <row r="8" spans="2:14" ht="15.75" thickBot="1" x14ac:dyDescent="0.3">
      <c r="B8" s="17"/>
      <c r="C8" s="14"/>
      <c r="D8" s="15"/>
      <c r="E8" s="14"/>
      <c r="F8" s="14"/>
      <c r="G8" s="14"/>
      <c r="H8" s="14"/>
      <c r="I8" s="14"/>
      <c r="J8" s="14"/>
      <c r="K8" s="16"/>
      <c r="L8" s="14"/>
      <c r="M8" s="18">
        <v>0.02</v>
      </c>
      <c r="N8" s="16"/>
    </row>
    <row r="9" spans="2:14" ht="30.75" thickBot="1" x14ac:dyDescent="0.3">
      <c r="B9" s="110" t="s">
        <v>32</v>
      </c>
      <c r="C9" s="111"/>
      <c r="D9" s="19" t="s">
        <v>2</v>
      </c>
      <c r="E9" s="20" t="s">
        <v>3</v>
      </c>
      <c r="F9" s="20" t="s">
        <v>4</v>
      </c>
      <c r="G9" s="21" t="s">
        <v>5</v>
      </c>
      <c r="H9" s="22" t="s">
        <v>6</v>
      </c>
      <c r="I9" s="23" t="s">
        <v>0</v>
      </c>
      <c r="J9" s="23" t="s">
        <v>7</v>
      </c>
      <c r="K9" s="24" t="s">
        <v>8</v>
      </c>
      <c r="L9" s="23" t="s">
        <v>9</v>
      </c>
      <c r="M9" s="25" t="s">
        <v>10</v>
      </c>
      <c r="N9" s="26" t="s">
        <v>11</v>
      </c>
    </row>
    <row r="10" spans="2:14" x14ac:dyDescent="0.25">
      <c r="B10" s="27"/>
      <c r="C10" s="28"/>
      <c r="D10" s="29"/>
      <c r="E10" s="30"/>
      <c r="F10" s="30"/>
      <c r="G10" s="31"/>
      <c r="H10" s="32"/>
      <c r="I10" s="33"/>
      <c r="J10" s="34"/>
      <c r="K10" s="35"/>
      <c r="L10" s="34"/>
      <c r="M10" s="34"/>
      <c r="N10" s="36"/>
    </row>
    <row r="11" spans="2:14" x14ac:dyDescent="0.25">
      <c r="B11" s="101" t="s">
        <v>33</v>
      </c>
      <c r="C11" s="37" t="s">
        <v>34</v>
      </c>
      <c r="D11" s="38">
        <v>670</v>
      </c>
      <c r="E11" s="39" t="s">
        <v>12</v>
      </c>
      <c r="F11" s="40" t="s">
        <v>13</v>
      </c>
      <c r="G11" s="41">
        <v>13</v>
      </c>
      <c r="H11" s="42">
        <v>5</v>
      </c>
      <c r="I11" s="43">
        <f>G11*H11</f>
        <v>65</v>
      </c>
      <c r="J11" s="44">
        <v>6</v>
      </c>
      <c r="K11" s="45">
        <f t="shared" ref="K11:K12" si="0">I11*J11</f>
        <v>390</v>
      </c>
      <c r="L11" s="44">
        <v>10.18</v>
      </c>
      <c r="M11" s="44">
        <f>K11*$M$8</f>
        <v>7.8</v>
      </c>
      <c r="N11" s="46">
        <f t="shared" ref="N11:N12" si="1">K11-L11-M11</f>
        <v>372.02</v>
      </c>
    </row>
    <row r="12" spans="2:14" x14ac:dyDescent="0.25">
      <c r="B12" s="101" t="s">
        <v>35</v>
      </c>
      <c r="C12" s="37" t="s">
        <v>36</v>
      </c>
      <c r="D12" s="38">
        <v>124</v>
      </c>
      <c r="E12" s="39" t="s">
        <v>14</v>
      </c>
      <c r="F12" s="40" t="s">
        <v>15</v>
      </c>
      <c r="G12" s="41">
        <v>8</v>
      </c>
      <c r="H12" s="42">
        <v>4</v>
      </c>
      <c r="I12" s="43">
        <f>G12*H12</f>
        <v>32</v>
      </c>
      <c r="J12" s="44">
        <v>3</v>
      </c>
      <c r="K12" s="45">
        <f t="shared" si="0"/>
        <v>96</v>
      </c>
      <c r="L12" s="44">
        <v>0.51</v>
      </c>
      <c r="M12" s="44">
        <f>K12*$M$8</f>
        <v>1.92</v>
      </c>
      <c r="N12" s="46">
        <f t="shared" si="1"/>
        <v>93.57</v>
      </c>
    </row>
    <row r="13" spans="2:14" ht="15.75" thickBot="1" x14ac:dyDescent="0.3">
      <c r="B13" s="47"/>
      <c r="C13" s="48"/>
      <c r="D13" s="49"/>
      <c r="E13" s="50"/>
      <c r="F13" s="51"/>
      <c r="G13" s="52"/>
      <c r="H13" s="53"/>
      <c r="I13" s="53"/>
      <c r="J13" s="54"/>
      <c r="K13" s="55"/>
      <c r="L13" s="54"/>
      <c r="M13" s="54"/>
      <c r="N13" s="56"/>
    </row>
    <row r="14" spans="2:14" ht="15.75" thickBot="1" x14ac:dyDescent="0.3">
      <c r="B14" s="57"/>
      <c r="C14" s="58" t="s">
        <v>16</v>
      </c>
      <c r="D14" s="59"/>
      <c r="E14" s="60"/>
      <c r="F14" s="60"/>
      <c r="G14" s="60"/>
      <c r="H14" s="60"/>
      <c r="I14" s="60">
        <f>SUM(I10:I13)</f>
        <v>97</v>
      </c>
      <c r="J14" s="61"/>
      <c r="K14" s="62">
        <f>SUM(K10:K13)</f>
        <v>486</v>
      </c>
      <c r="L14" s="61">
        <f>SUM(L10:L13)</f>
        <v>10.69</v>
      </c>
      <c r="M14" s="61">
        <f>SUM(M10:M13)</f>
        <v>9.7199999999999989</v>
      </c>
      <c r="N14" s="62">
        <f>SUM(N10:N13)</f>
        <v>465.59</v>
      </c>
    </row>
    <row r="15" spans="2:14" x14ac:dyDescent="0.25">
      <c r="B15" s="63"/>
      <c r="C15" s="64"/>
      <c r="D15" s="65"/>
      <c r="E15" s="64"/>
      <c r="F15" s="64"/>
      <c r="G15" s="64"/>
      <c r="H15" s="64"/>
      <c r="I15" s="64"/>
      <c r="J15" s="64"/>
      <c r="K15" s="66"/>
      <c r="L15" s="64"/>
      <c r="M15" s="64"/>
      <c r="N15" s="66"/>
    </row>
    <row r="16" spans="2:14" x14ac:dyDescent="0.25">
      <c r="B16" s="63"/>
      <c r="C16" s="64"/>
      <c r="D16" s="65"/>
      <c r="E16" s="64"/>
      <c r="F16" s="64"/>
      <c r="G16" s="64"/>
      <c r="H16" s="64"/>
      <c r="I16" s="64"/>
      <c r="J16" s="64"/>
      <c r="K16" s="66"/>
      <c r="L16" s="64"/>
      <c r="M16" s="64"/>
      <c r="N16" s="66"/>
    </row>
    <row r="17" spans="2:14" ht="15.75" thickBot="1" x14ac:dyDescent="0.3">
      <c r="B17" s="13" t="s">
        <v>17</v>
      </c>
      <c r="C17" s="14"/>
      <c r="D17" s="15"/>
      <c r="E17" s="14"/>
      <c r="F17" s="14"/>
      <c r="G17" s="14"/>
      <c r="H17" s="14"/>
      <c r="I17" s="14"/>
      <c r="J17" s="14"/>
      <c r="K17" s="16"/>
      <c r="L17" s="14"/>
      <c r="M17" s="14"/>
      <c r="N17" s="16"/>
    </row>
    <row r="18" spans="2:14" ht="15.75" thickBot="1" x14ac:dyDescent="0.3">
      <c r="B18" s="17"/>
      <c r="C18" s="14"/>
      <c r="D18" s="15"/>
      <c r="E18" s="14"/>
      <c r="F18" s="14"/>
      <c r="G18" s="14"/>
      <c r="H18" s="14"/>
      <c r="I18" s="14"/>
      <c r="J18" s="14"/>
      <c r="K18" s="16"/>
      <c r="L18" s="14"/>
      <c r="M18" s="18">
        <v>0.02</v>
      </c>
      <c r="N18" s="16"/>
    </row>
    <row r="19" spans="2:14" ht="30.75" thickBot="1" x14ac:dyDescent="0.3">
      <c r="B19" s="110" t="s">
        <v>32</v>
      </c>
      <c r="C19" s="111"/>
      <c r="D19" s="19" t="s">
        <v>2</v>
      </c>
      <c r="E19" s="20" t="s">
        <v>3</v>
      </c>
      <c r="F19" s="20" t="s">
        <v>4</v>
      </c>
      <c r="G19" s="21" t="s">
        <v>5</v>
      </c>
      <c r="H19" s="22" t="s">
        <v>6</v>
      </c>
      <c r="I19" s="23" t="s">
        <v>0</v>
      </c>
      <c r="J19" s="23" t="s">
        <v>7</v>
      </c>
      <c r="K19" s="24" t="s">
        <v>8</v>
      </c>
      <c r="L19" s="23" t="s">
        <v>9</v>
      </c>
      <c r="M19" s="25" t="s">
        <v>10</v>
      </c>
      <c r="N19" s="26" t="s">
        <v>11</v>
      </c>
    </row>
    <row r="20" spans="2:14" x14ac:dyDescent="0.25">
      <c r="B20" s="27"/>
      <c r="C20" s="28"/>
      <c r="D20" s="29"/>
      <c r="E20" s="30"/>
      <c r="F20" s="30"/>
      <c r="G20" s="31"/>
      <c r="H20" s="32"/>
      <c r="I20" s="33"/>
      <c r="J20" s="34"/>
      <c r="K20" s="35"/>
      <c r="L20" s="34"/>
      <c r="M20" s="34"/>
      <c r="N20" s="36"/>
    </row>
    <row r="21" spans="2:14" s="3" customFormat="1" x14ac:dyDescent="0.25">
      <c r="B21" s="101" t="s">
        <v>33</v>
      </c>
      <c r="C21" s="37" t="s">
        <v>34</v>
      </c>
      <c r="D21" s="38">
        <v>670</v>
      </c>
      <c r="E21" s="39" t="s">
        <v>12</v>
      </c>
      <c r="F21" s="40" t="s">
        <v>13</v>
      </c>
      <c r="G21" s="41">
        <v>21</v>
      </c>
      <c r="H21" s="42">
        <v>5</v>
      </c>
      <c r="I21" s="43">
        <f>G21*H21</f>
        <v>105</v>
      </c>
      <c r="J21" s="44">
        <v>6</v>
      </c>
      <c r="K21" s="45">
        <f>I21*J21</f>
        <v>630</v>
      </c>
      <c r="L21" s="44">
        <v>10.18</v>
      </c>
      <c r="M21" s="44">
        <f>K21*$M$8</f>
        <v>12.6</v>
      </c>
      <c r="N21" s="46">
        <f>K21-L21-M21</f>
        <v>607.22</v>
      </c>
    </row>
    <row r="22" spans="2:14" x14ac:dyDescent="0.25">
      <c r="B22" s="101" t="s">
        <v>37</v>
      </c>
      <c r="C22" s="37" t="s">
        <v>36</v>
      </c>
      <c r="D22" s="38">
        <v>200</v>
      </c>
      <c r="E22" s="39" t="s">
        <v>18</v>
      </c>
      <c r="F22" s="40" t="s">
        <v>13</v>
      </c>
      <c r="G22" s="41">
        <v>19</v>
      </c>
      <c r="H22" s="42">
        <v>4.5</v>
      </c>
      <c r="I22" s="43">
        <f>G22*H22</f>
        <v>85.5</v>
      </c>
      <c r="J22" s="44">
        <v>3</v>
      </c>
      <c r="K22" s="45">
        <f t="shared" ref="K22" si="2">I22*J22</f>
        <v>256.5</v>
      </c>
      <c r="L22" s="44">
        <v>0.51</v>
      </c>
      <c r="M22" s="44">
        <f>K22*$M$8</f>
        <v>5.13</v>
      </c>
      <c r="N22" s="46">
        <f>K22-L22-M22</f>
        <v>250.86</v>
      </c>
    </row>
    <row r="23" spans="2:14" x14ac:dyDescent="0.25">
      <c r="B23" s="101" t="s">
        <v>38</v>
      </c>
      <c r="C23" s="37" t="s">
        <v>36</v>
      </c>
      <c r="D23" s="38">
        <v>150</v>
      </c>
      <c r="E23" s="39" t="s">
        <v>19</v>
      </c>
      <c r="F23" s="40" t="s">
        <v>13</v>
      </c>
      <c r="G23" s="41">
        <v>9</v>
      </c>
      <c r="H23" s="42">
        <v>5</v>
      </c>
      <c r="I23" s="43">
        <f>G23*H23</f>
        <v>45</v>
      </c>
      <c r="J23" s="44">
        <v>3</v>
      </c>
      <c r="K23" s="45">
        <f t="shared" ref="K23" si="3">I23*J23</f>
        <v>135</v>
      </c>
      <c r="L23" s="44">
        <v>0.51</v>
      </c>
      <c r="M23" s="44">
        <f>K23*$M$8</f>
        <v>2.7</v>
      </c>
      <c r="N23" s="46">
        <f>K23-L23-M23</f>
        <v>131.79000000000002</v>
      </c>
    </row>
    <row r="24" spans="2:14" x14ac:dyDescent="0.25">
      <c r="B24" s="102" t="s">
        <v>35</v>
      </c>
      <c r="C24" s="37" t="s">
        <v>36</v>
      </c>
      <c r="D24" s="67">
        <v>124</v>
      </c>
      <c r="E24" s="68" t="s">
        <v>14</v>
      </c>
      <c r="F24" s="69" t="s">
        <v>15</v>
      </c>
      <c r="G24" s="70">
        <v>21</v>
      </c>
      <c r="H24" s="71">
        <v>4</v>
      </c>
      <c r="I24" s="72">
        <f>G24*H24</f>
        <v>84</v>
      </c>
      <c r="J24" s="73">
        <v>3</v>
      </c>
      <c r="K24" s="74">
        <f>I24*J24</f>
        <v>252</v>
      </c>
      <c r="L24" s="73">
        <v>0.51</v>
      </c>
      <c r="M24" s="73">
        <f>K24*$M$18</f>
        <v>5.04</v>
      </c>
      <c r="N24" s="75">
        <f>(K24-L24-M24)</f>
        <v>246.45000000000002</v>
      </c>
    </row>
    <row r="25" spans="2:14" ht="15.75" thickBot="1" x14ac:dyDescent="0.3">
      <c r="B25" s="47"/>
      <c r="C25" s="48"/>
      <c r="D25" s="49"/>
      <c r="E25" s="50"/>
      <c r="F25" s="51"/>
      <c r="G25" s="52"/>
      <c r="H25" s="53"/>
      <c r="I25" s="53"/>
      <c r="J25" s="54"/>
      <c r="K25" s="55"/>
      <c r="L25" s="54"/>
      <c r="M25" s="54"/>
      <c r="N25" s="56"/>
    </row>
    <row r="26" spans="2:14" ht="15.75" thickBot="1" x14ac:dyDescent="0.3">
      <c r="B26" s="57"/>
      <c r="C26" s="58" t="s">
        <v>20</v>
      </c>
      <c r="D26" s="59"/>
      <c r="E26" s="60"/>
      <c r="F26" s="60"/>
      <c r="G26" s="60"/>
      <c r="H26" s="60"/>
      <c r="I26" s="60">
        <f>SUM(I20:I25)</f>
        <v>319.5</v>
      </c>
      <c r="J26" s="61"/>
      <c r="K26" s="62">
        <f>SUM(K20:K25)</f>
        <v>1273.5</v>
      </c>
      <c r="L26" s="61">
        <f>SUM(L20:L25)</f>
        <v>11.709999999999999</v>
      </c>
      <c r="M26" s="61">
        <f>SUM(M20:M25)</f>
        <v>25.47</v>
      </c>
      <c r="N26" s="62">
        <f>SUM(N20:N25)</f>
        <v>1236.3200000000002</v>
      </c>
    </row>
    <row r="27" spans="2:14" x14ac:dyDescent="0.25">
      <c r="B27" s="76"/>
      <c r="C27" s="64"/>
      <c r="D27" s="77"/>
      <c r="E27" s="78"/>
      <c r="F27" s="76"/>
      <c r="G27" s="64"/>
      <c r="H27" s="64"/>
      <c r="I27" s="64"/>
      <c r="J27" s="79"/>
      <c r="K27" s="66"/>
      <c r="L27" s="79"/>
      <c r="M27" s="79"/>
      <c r="N27" s="66"/>
    </row>
    <row r="28" spans="2:14" s="3" customFormat="1" x14ac:dyDescent="0.25">
      <c r="B28" s="80"/>
      <c r="C28" s="81"/>
      <c r="D28" s="82"/>
      <c r="E28" s="83"/>
      <c r="F28" s="80"/>
      <c r="G28" s="81"/>
      <c r="H28" s="81"/>
      <c r="I28" s="81"/>
      <c r="J28" s="84"/>
      <c r="K28" s="85"/>
      <c r="L28" s="84"/>
      <c r="M28" s="84"/>
      <c r="N28" s="85"/>
    </row>
    <row r="29" spans="2:14" ht="15.75" thickBot="1" x14ac:dyDescent="0.3">
      <c r="B29" s="13" t="s">
        <v>21</v>
      </c>
      <c r="C29" s="14"/>
      <c r="D29" s="15"/>
      <c r="E29" s="14"/>
      <c r="F29" s="14"/>
      <c r="G29" s="14"/>
      <c r="H29" s="14"/>
      <c r="I29" s="14"/>
      <c r="J29" s="14"/>
      <c r="K29" s="16"/>
      <c r="L29" s="14"/>
      <c r="M29" s="14"/>
      <c r="N29" s="16"/>
    </row>
    <row r="30" spans="2:14" ht="15.75" thickBot="1" x14ac:dyDescent="0.3">
      <c r="B30" s="17"/>
      <c r="C30" s="14"/>
      <c r="D30" s="15"/>
      <c r="E30" s="14"/>
      <c r="F30" s="14"/>
      <c r="G30" s="14"/>
      <c r="H30" s="14"/>
      <c r="I30" s="14"/>
      <c r="J30" s="14"/>
      <c r="K30" s="16"/>
      <c r="L30" s="14"/>
      <c r="M30" s="18">
        <v>0.02</v>
      </c>
      <c r="N30" s="16"/>
    </row>
    <row r="31" spans="2:14" ht="30.75" thickBot="1" x14ac:dyDescent="0.3">
      <c r="B31" s="110" t="s">
        <v>32</v>
      </c>
      <c r="C31" s="111"/>
      <c r="D31" s="19" t="s">
        <v>2</v>
      </c>
      <c r="E31" s="20" t="s">
        <v>3</v>
      </c>
      <c r="F31" s="20" t="s">
        <v>4</v>
      </c>
      <c r="G31" s="21" t="s">
        <v>5</v>
      </c>
      <c r="H31" s="22" t="s">
        <v>6</v>
      </c>
      <c r="I31" s="23" t="s">
        <v>0</v>
      </c>
      <c r="J31" s="23" t="s">
        <v>7</v>
      </c>
      <c r="K31" s="24" t="s">
        <v>8</v>
      </c>
      <c r="L31" s="23" t="s">
        <v>9</v>
      </c>
      <c r="M31" s="25" t="s">
        <v>10</v>
      </c>
      <c r="N31" s="26" t="s">
        <v>11</v>
      </c>
    </row>
    <row r="32" spans="2:14" x14ac:dyDescent="0.25">
      <c r="B32" s="27"/>
      <c r="C32" s="28"/>
      <c r="D32" s="29"/>
      <c r="E32" s="30"/>
      <c r="F32" s="30"/>
      <c r="G32" s="31"/>
      <c r="H32" s="32"/>
      <c r="I32" s="33"/>
      <c r="J32" s="34"/>
      <c r="K32" s="35"/>
      <c r="L32" s="34"/>
      <c r="M32" s="34"/>
      <c r="N32" s="36"/>
    </row>
    <row r="33" spans="2:14" x14ac:dyDescent="0.25">
      <c r="B33" s="101" t="s">
        <v>33</v>
      </c>
      <c r="C33" s="37" t="s">
        <v>34</v>
      </c>
      <c r="D33" s="38">
        <v>670</v>
      </c>
      <c r="E33" s="39" t="s">
        <v>12</v>
      </c>
      <c r="F33" s="40" t="s">
        <v>13</v>
      </c>
      <c r="G33" s="41">
        <v>16</v>
      </c>
      <c r="H33" s="42">
        <v>5</v>
      </c>
      <c r="I33" s="43">
        <f>G33*H33</f>
        <v>80</v>
      </c>
      <c r="J33" s="44">
        <v>6</v>
      </c>
      <c r="K33" s="45">
        <f t="shared" ref="K33:K34" si="4">I33*J33</f>
        <v>480</v>
      </c>
      <c r="L33" s="44">
        <v>10.06</v>
      </c>
      <c r="M33" s="44">
        <f>K33*$M$8</f>
        <v>9.6</v>
      </c>
      <c r="N33" s="46">
        <f>K33-L33-M33</f>
        <v>460.34</v>
      </c>
    </row>
    <row r="34" spans="2:14" s="3" customFormat="1" x14ac:dyDescent="0.25">
      <c r="B34" s="101" t="s">
        <v>37</v>
      </c>
      <c r="C34" s="37" t="s">
        <v>36</v>
      </c>
      <c r="D34" s="38">
        <v>200</v>
      </c>
      <c r="E34" s="39" t="s">
        <v>18</v>
      </c>
      <c r="F34" s="40" t="s">
        <v>13</v>
      </c>
      <c r="G34" s="41">
        <v>16</v>
      </c>
      <c r="H34" s="42">
        <v>4.5</v>
      </c>
      <c r="I34" s="43">
        <f>G34*H34</f>
        <v>72</v>
      </c>
      <c r="J34" s="44">
        <v>3</v>
      </c>
      <c r="K34" s="45">
        <f t="shared" si="4"/>
        <v>216</v>
      </c>
      <c r="L34" s="44">
        <v>0.51</v>
      </c>
      <c r="M34" s="44">
        <f>K34*$M$8</f>
        <v>4.32</v>
      </c>
      <c r="N34" s="46">
        <f t="shared" ref="N34:N35" si="5">K34-L34-M34</f>
        <v>211.17000000000002</v>
      </c>
    </row>
    <row r="35" spans="2:14" x14ac:dyDescent="0.25">
      <c r="B35" s="101" t="s">
        <v>38</v>
      </c>
      <c r="C35" s="37" t="s">
        <v>36</v>
      </c>
      <c r="D35" s="38">
        <v>150</v>
      </c>
      <c r="E35" s="39" t="s">
        <v>19</v>
      </c>
      <c r="F35" s="40" t="s">
        <v>13</v>
      </c>
      <c r="G35" s="41">
        <v>12</v>
      </c>
      <c r="H35" s="42">
        <v>5</v>
      </c>
      <c r="I35" s="43">
        <f>G35*H35</f>
        <v>60</v>
      </c>
      <c r="J35" s="44">
        <v>3</v>
      </c>
      <c r="K35" s="45">
        <f>I35*J35</f>
        <v>180</v>
      </c>
      <c r="L35" s="44">
        <v>0.51</v>
      </c>
      <c r="M35" s="44">
        <f>K35*$M$8</f>
        <v>3.6</v>
      </c>
      <c r="N35" s="46">
        <f t="shared" si="5"/>
        <v>175.89000000000001</v>
      </c>
    </row>
    <row r="36" spans="2:14" s="3" customFormat="1" x14ac:dyDescent="0.25">
      <c r="B36" s="103" t="s">
        <v>35</v>
      </c>
      <c r="C36" s="37" t="s">
        <v>36</v>
      </c>
      <c r="D36" s="86">
        <v>124</v>
      </c>
      <c r="E36" s="87" t="s">
        <v>14</v>
      </c>
      <c r="F36" s="88" t="s">
        <v>15</v>
      </c>
      <c r="G36" s="89">
        <v>2</v>
      </c>
      <c r="H36" s="90">
        <v>4</v>
      </c>
      <c r="I36" s="91">
        <f>G36*H36</f>
        <v>8</v>
      </c>
      <c r="J36" s="92">
        <v>3</v>
      </c>
      <c r="K36" s="93">
        <f>I36*J36</f>
        <v>24</v>
      </c>
      <c r="L36" s="92">
        <v>0.51</v>
      </c>
      <c r="M36" s="92">
        <f>K36*$M$8</f>
        <v>0.48</v>
      </c>
      <c r="N36" s="94">
        <f>K36-L36-M36</f>
        <v>23.009999999999998</v>
      </c>
    </row>
    <row r="37" spans="2:14" ht="15.75" thickBot="1" x14ac:dyDescent="0.3">
      <c r="B37" s="47"/>
      <c r="C37" s="48"/>
      <c r="D37" s="49"/>
      <c r="E37" s="50"/>
      <c r="F37" s="51"/>
      <c r="G37" s="52"/>
      <c r="H37" s="53"/>
      <c r="I37" s="53"/>
      <c r="J37" s="54"/>
      <c r="K37" s="55"/>
      <c r="L37" s="54"/>
      <c r="M37" s="54"/>
      <c r="N37" s="56"/>
    </row>
    <row r="38" spans="2:14" ht="15.75" thickBot="1" x14ac:dyDescent="0.3">
      <c r="B38" s="57"/>
      <c r="C38" s="58" t="s">
        <v>22</v>
      </c>
      <c r="D38" s="59"/>
      <c r="E38" s="60"/>
      <c r="F38" s="60"/>
      <c r="G38" s="60"/>
      <c r="H38" s="60"/>
      <c r="I38" s="60">
        <f>SUM(I32:I37)</f>
        <v>220</v>
      </c>
      <c r="J38" s="61"/>
      <c r="K38" s="62">
        <f>SUM(K32:K37)</f>
        <v>900</v>
      </c>
      <c r="L38" s="61">
        <f>SUM(L32:L37)</f>
        <v>11.59</v>
      </c>
      <c r="M38" s="61">
        <f>SUM(M32:M37)</f>
        <v>18</v>
      </c>
      <c r="N38" s="62">
        <f>SUM(N32:N37)</f>
        <v>870.41</v>
      </c>
    </row>
    <row r="39" spans="2:14" x14ac:dyDescent="0.25">
      <c r="B39" s="76"/>
      <c r="C39" s="64"/>
      <c r="D39" s="77"/>
      <c r="E39" s="78"/>
      <c r="F39" s="76"/>
      <c r="G39" s="64"/>
      <c r="H39" s="64"/>
      <c r="I39" s="64"/>
      <c r="J39" s="79"/>
      <c r="K39" s="66"/>
      <c r="L39" s="79"/>
      <c r="M39" s="79"/>
      <c r="N39" s="66"/>
    </row>
    <row r="40" spans="2:14" x14ac:dyDescent="0.25">
      <c r="B40" s="76"/>
      <c r="C40" s="64"/>
      <c r="D40" s="77"/>
      <c r="E40" s="78"/>
      <c r="F40" s="76"/>
      <c r="G40" s="64"/>
      <c r="H40" s="64"/>
      <c r="I40" s="64"/>
      <c r="J40" s="79"/>
      <c r="K40" s="66"/>
      <c r="L40" s="79"/>
      <c r="M40" s="79"/>
      <c r="N40" s="66"/>
    </row>
    <row r="41" spans="2:14" ht="15.75" thickBot="1" x14ac:dyDescent="0.3">
      <c r="B41" s="13" t="s">
        <v>23</v>
      </c>
      <c r="C41" s="14"/>
      <c r="D41" s="15"/>
      <c r="E41" s="14"/>
      <c r="F41" s="14"/>
      <c r="G41" s="14"/>
      <c r="H41" s="14"/>
      <c r="I41" s="14"/>
      <c r="J41" s="14"/>
      <c r="K41" s="16"/>
      <c r="L41" s="14"/>
      <c r="M41" s="14"/>
      <c r="N41" s="16"/>
    </row>
    <row r="42" spans="2:14" s="3" customFormat="1" ht="15.75" thickBot="1" x14ac:dyDescent="0.3">
      <c r="B42" s="17"/>
      <c r="C42" s="14"/>
      <c r="D42" s="15"/>
      <c r="E42" s="14"/>
      <c r="F42" s="14"/>
      <c r="G42" s="14"/>
      <c r="H42" s="14"/>
      <c r="I42" s="14"/>
      <c r="J42" s="14"/>
      <c r="K42" s="16"/>
      <c r="L42" s="14"/>
      <c r="M42" s="18">
        <v>0.02</v>
      </c>
      <c r="N42" s="16"/>
    </row>
    <row r="43" spans="2:14" ht="30.75" thickBot="1" x14ac:dyDescent="0.3">
      <c r="B43" s="110" t="s">
        <v>32</v>
      </c>
      <c r="C43" s="111"/>
      <c r="D43" s="19" t="s">
        <v>2</v>
      </c>
      <c r="E43" s="20" t="s">
        <v>3</v>
      </c>
      <c r="F43" s="20" t="s">
        <v>4</v>
      </c>
      <c r="G43" s="21" t="s">
        <v>5</v>
      </c>
      <c r="H43" s="22" t="s">
        <v>6</v>
      </c>
      <c r="I43" s="23" t="s">
        <v>0</v>
      </c>
      <c r="J43" s="23" t="s">
        <v>7</v>
      </c>
      <c r="K43" s="24" t="s">
        <v>8</v>
      </c>
      <c r="L43" s="23" t="s">
        <v>9</v>
      </c>
      <c r="M43" s="25" t="s">
        <v>10</v>
      </c>
      <c r="N43" s="26" t="s">
        <v>11</v>
      </c>
    </row>
    <row r="44" spans="2:14" x14ac:dyDescent="0.25">
      <c r="B44" s="27"/>
      <c r="C44" s="28"/>
      <c r="D44" s="29"/>
      <c r="E44" s="30"/>
      <c r="F44" s="30"/>
      <c r="G44" s="31"/>
      <c r="H44" s="32"/>
      <c r="I44" s="33"/>
      <c r="J44" s="34"/>
      <c r="K44" s="35"/>
      <c r="L44" s="34"/>
      <c r="M44" s="34"/>
      <c r="N44" s="36"/>
    </row>
    <row r="45" spans="2:14" x14ac:dyDescent="0.25">
      <c r="B45" s="101" t="s">
        <v>33</v>
      </c>
      <c r="C45" s="37" t="s">
        <v>34</v>
      </c>
      <c r="D45" s="38">
        <v>670</v>
      </c>
      <c r="E45" s="39" t="s">
        <v>12</v>
      </c>
      <c r="F45" s="40" t="s">
        <v>13</v>
      </c>
      <c r="G45" s="41">
        <v>21</v>
      </c>
      <c r="H45" s="42">
        <v>5</v>
      </c>
      <c r="I45" s="43">
        <f>G45*H45</f>
        <v>105</v>
      </c>
      <c r="J45" s="44">
        <v>6</v>
      </c>
      <c r="K45" s="45">
        <f t="shared" ref="K45:K46" si="6">I45*J45</f>
        <v>630</v>
      </c>
      <c r="L45" s="44">
        <v>0.53</v>
      </c>
      <c r="M45" s="44">
        <f>K45*$M$8</f>
        <v>12.6</v>
      </c>
      <c r="N45" s="46">
        <f>(K45-L45-M45)+9.65</f>
        <v>626.52</v>
      </c>
    </row>
    <row r="46" spans="2:14" x14ac:dyDescent="0.25">
      <c r="B46" s="103" t="s">
        <v>37</v>
      </c>
      <c r="C46" s="37" t="s">
        <v>36</v>
      </c>
      <c r="D46" s="86">
        <v>200</v>
      </c>
      <c r="E46" s="87" t="s">
        <v>18</v>
      </c>
      <c r="F46" s="88" t="s">
        <v>13</v>
      </c>
      <c r="G46" s="89">
        <v>5</v>
      </c>
      <c r="H46" s="90">
        <v>4.5</v>
      </c>
      <c r="I46" s="91">
        <f>(G46*H46)+20</f>
        <v>42.5</v>
      </c>
      <c r="J46" s="92">
        <v>3</v>
      </c>
      <c r="K46" s="93">
        <f t="shared" si="6"/>
        <v>127.5</v>
      </c>
      <c r="L46" s="92">
        <v>0.53</v>
      </c>
      <c r="M46" s="92">
        <f>K46*$M$8</f>
        <v>2.5500000000000003</v>
      </c>
      <c r="N46" s="94">
        <f>K46-L46-M46</f>
        <v>124.42</v>
      </c>
    </row>
    <row r="47" spans="2:14" x14ac:dyDescent="0.25">
      <c r="B47" s="103" t="s">
        <v>38</v>
      </c>
      <c r="C47" s="37" t="s">
        <v>36</v>
      </c>
      <c r="D47" s="86">
        <v>150</v>
      </c>
      <c r="E47" s="87" t="s">
        <v>19</v>
      </c>
      <c r="F47" s="88" t="s">
        <v>13</v>
      </c>
      <c r="G47" s="89">
        <v>7</v>
      </c>
      <c r="H47" s="90">
        <v>5</v>
      </c>
      <c r="I47" s="91">
        <f>G47*H47</f>
        <v>35</v>
      </c>
      <c r="J47" s="92">
        <v>3</v>
      </c>
      <c r="K47" s="93">
        <f>I47*J47</f>
        <v>105</v>
      </c>
      <c r="L47" s="92">
        <v>0.53</v>
      </c>
      <c r="M47" s="92">
        <f>K47*$M$8</f>
        <v>2.1</v>
      </c>
      <c r="N47" s="94">
        <f t="shared" ref="N47:N49" si="7">K47-L47-M47</f>
        <v>102.37</v>
      </c>
    </row>
    <row r="48" spans="2:14" ht="14.25" customHeight="1" x14ac:dyDescent="0.25">
      <c r="B48" s="101" t="s">
        <v>39</v>
      </c>
      <c r="C48" s="37" t="s">
        <v>36</v>
      </c>
      <c r="D48" s="38">
        <v>300</v>
      </c>
      <c r="E48" s="39" t="s">
        <v>24</v>
      </c>
      <c r="F48" s="40" t="s">
        <v>13</v>
      </c>
      <c r="G48" s="41">
        <v>21</v>
      </c>
      <c r="H48" s="42">
        <v>5</v>
      </c>
      <c r="I48" s="91">
        <f t="shared" ref="I48" si="8">G48*H48</f>
        <v>105</v>
      </c>
      <c r="J48" s="92">
        <v>3</v>
      </c>
      <c r="K48" s="93">
        <f t="shared" ref="K48" si="9">I48*J48</f>
        <v>315</v>
      </c>
      <c r="L48" s="44">
        <v>0.53</v>
      </c>
      <c r="M48" s="92">
        <f t="shared" ref="M48:M49" si="10">K48*$M$8</f>
        <v>6.3</v>
      </c>
      <c r="N48" s="94">
        <f t="shared" si="7"/>
        <v>308.17</v>
      </c>
    </row>
    <row r="49" spans="2:14" s="3" customFormat="1" x14ac:dyDescent="0.25">
      <c r="B49" s="101" t="s">
        <v>40</v>
      </c>
      <c r="C49" s="37" t="s">
        <v>36</v>
      </c>
      <c r="D49" s="38">
        <v>150</v>
      </c>
      <c r="E49" s="39" t="s">
        <v>25</v>
      </c>
      <c r="F49" s="40" t="s">
        <v>13</v>
      </c>
      <c r="G49" s="41">
        <v>12</v>
      </c>
      <c r="H49" s="42">
        <v>4</v>
      </c>
      <c r="I49" s="91">
        <f>G49*H49</f>
        <v>48</v>
      </c>
      <c r="J49" s="92">
        <v>3</v>
      </c>
      <c r="K49" s="93">
        <f>I49*J49</f>
        <v>144</v>
      </c>
      <c r="L49" s="44">
        <v>0.53</v>
      </c>
      <c r="M49" s="92">
        <f t="shared" si="10"/>
        <v>2.88</v>
      </c>
      <c r="N49" s="94">
        <f t="shared" si="7"/>
        <v>140.59</v>
      </c>
    </row>
    <row r="50" spans="2:14" x14ac:dyDescent="0.25">
      <c r="B50" s="103" t="s">
        <v>41</v>
      </c>
      <c r="C50" s="37" t="s">
        <v>36</v>
      </c>
      <c r="D50" s="86">
        <v>150</v>
      </c>
      <c r="E50" s="87" t="s">
        <v>26</v>
      </c>
      <c r="F50" s="88" t="s">
        <v>13</v>
      </c>
      <c r="G50" s="89">
        <v>14</v>
      </c>
      <c r="H50" s="90">
        <v>5</v>
      </c>
      <c r="I50" s="91">
        <f>G50*H50</f>
        <v>70</v>
      </c>
      <c r="J50" s="92">
        <v>3</v>
      </c>
      <c r="K50" s="93">
        <f>I50*J50</f>
        <v>210</v>
      </c>
      <c r="L50" s="44">
        <v>0.53</v>
      </c>
      <c r="M50" s="92">
        <f>K50*$M$8</f>
        <v>4.2</v>
      </c>
      <c r="N50" s="94">
        <f>K50-L50-M50</f>
        <v>205.27</v>
      </c>
    </row>
    <row r="51" spans="2:14" s="3" customFormat="1" ht="15.75" thickBot="1" x14ac:dyDescent="0.3">
      <c r="B51" s="47"/>
      <c r="C51" s="48"/>
      <c r="D51" s="49"/>
      <c r="E51" s="50"/>
      <c r="F51" s="51"/>
      <c r="G51" s="52"/>
      <c r="H51" s="53"/>
      <c r="I51" s="53"/>
      <c r="J51" s="54"/>
      <c r="K51" s="55"/>
      <c r="L51" s="54"/>
      <c r="M51" s="54"/>
      <c r="N51" s="56"/>
    </row>
    <row r="52" spans="2:14" ht="15.75" thickBot="1" x14ac:dyDescent="0.3">
      <c r="B52" s="57"/>
      <c r="C52" s="58" t="s">
        <v>27</v>
      </c>
      <c r="D52" s="59"/>
      <c r="E52" s="60"/>
      <c r="F52" s="60"/>
      <c r="G52" s="60"/>
      <c r="H52" s="60"/>
      <c r="I52" s="60">
        <f>SUM(I44:I51)</f>
        <v>405.5</v>
      </c>
      <c r="J52" s="61"/>
      <c r="K52" s="62">
        <f>SUM(K44:K51)</f>
        <v>1531.5</v>
      </c>
      <c r="L52" s="61">
        <f>SUM(L44:L51)</f>
        <v>3.1800000000000006</v>
      </c>
      <c r="M52" s="61">
        <f>SUM(M44:M51)</f>
        <v>30.63</v>
      </c>
      <c r="N52" s="62">
        <f>SUM(N44:N51)</f>
        <v>1507.34</v>
      </c>
    </row>
    <row r="53" spans="2:14" x14ac:dyDescent="0.25">
      <c r="B53" s="95"/>
      <c r="C53" s="96"/>
      <c r="D53" s="97"/>
      <c r="E53" s="96"/>
      <c r="F53" s="96"/>
      <c r="G53" s="96"/>
      <c r="H53" s="96"/>
      <c r="I53" s="96"/>
      <c r="J53" s="98"/>
      <c r="K53" s="99"/>
      <c r="L53" s="98"/>
      <c r="M53" s="98"/>
      <c r="N53" s="99"/>
    </row>
    <row r="54" spans="2:14" x14ac:dyDescent="0.25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spans="2:14" ht="15.75" thickBot="1" x14ac:dyDescent="0.3">
      <c r="B55" s="13" t="s">
        <v>28</v>
      </c>
      <c r="C55" s="14"/>
      <c r="D55" s="15"/>
      <c r="E55" s="14"/>
      <c r="F55" s="14"/>
      <c r="G55" s="14"/>
      <c r="H55" s="14"/>
      <c r="I55" s="14"/>
      <c r="J55" s="14"/>
      <c r="K55" s="16"/>
      <c r="L55" s="14"/>
      <c r="M55" s="14"/>
      <c r="N55" s="16"/>
    </row>
    <row r="56" spans="2:14" ht="15.75" thickBot="1" x14ac:dyDescent="0.3">
      <c r="B56" s="17"/>
      <c r="C56" s="14"/>
      <c r="D56" s="15"/>
      <c r="E56" s="14"/>
      <c r="F56" s="14"/>
      <c r="G56" s="14"/>
      <c r="H56" s="14"/>
      <c r="I56" s="14"/>
      <c r="J56" s="14"/>
      <c r="K56" s="16"/>
      <c r="L56" s="14"/>
      <c r="M56" s="18">
        <v>0.02</v>
      </c>
      <c r="N56" s="16"/>
    </row>
    <row r="57" spans="2:14" ht="30.75" thickBot="1" x14ac:dyDescent="0.3">
      <c r="B57" s="110" t="s">
        <v>32</v>
      </c>
      <c r="C57" s="111"/>
      <c r="D57" s="19" t="s">
        <v>2</v>
      </c>
      <c r="E57" s="20" t="s">
        <v>3</v>
      </c>
      <c r="F57" s="20" t="s">
        <v>4</v>
      </c>
      <c r="G57" s="21" t="s">
        <v>5</v>
      </c>
      <c r="H57" s="22" t="s">
        <v>6</v>
      </c>
      <c r="I57" s="23" t="s">
        <v>0</v>
      </c>
      <c r="J57" s="23" t="s">
        <v>7</v>
      </c>
      <c r="K57" s="24" t="s">
        <v>8</v>
      </c>
      <c r="L57" s="23" t="s">
        <v>9</v>
      </c>
      <c r="M57" s="25" t="s">
        <v>10</v>
      </c>
      <c r="N57" s="26" t="s">
        <v>11</v>
      </c>
    </row>
    <row r="58" spans="2:14" x14ac:dyDescent="0.25">
      <c r="B58" s="27"/>
      <c r="C58" s="28"/>
      <c r="D58" s="29"/>
      <c r="E58" s="30"/>
      <c r="F58" s="30"/>
      <c r="G58" s="31"/>
      <c r="H58" s="32"/>
      <c r="I58" s="33"/>
      <c r="J58" s="34"/>
      <c r="K58" s="35"/>
      <c r="L58" s="34"/>
      <c r="M58" s="34"/>
      <c r="N58" s="36"/>
    </row>
    <row r="59" spans="2:14" x14ac:dyDescent="0.25">
      <c r="B59" s="101" t="s">
        <v>33</v>
      </c>
      <c r="C59" s="37" t="s">
        <v>34</v>
      </c>
      <c r="D59" s="38">
        <v>670</v>
      </c>
      <c r="E59" s="39" t="s">
        <v>12</v>
      </c>
      <c r="F59" s="40" t="s">
        <v>13</v>
      </c>
      <c r="G59" s="41">
        <v>21</v>
      </c>
      <c r="H59" s="42">
        <v>5</v>
      </c>
      <c r="I59" s="43">
        <f>G59*H59</f>
        <v>105</v>
      </c>
      <c r="J59" s="44">
        <v>6</v>
      </c>
      <c r="K59" s="45">
        <f t="shared" ref="K59:K61" si="11">I59*J59</f>
        <v>630</v>
      </c>
      <c r="L59" s="44">
        <v>0.53</v>
      </c>
      <c r="M59" s="44">
        <f>K59*$M$8</f>
        <v>12.6</v>
      </c>
      <c r="N59" s="46">
        <f>K59-L59-M59</f>
        <v>616.87</v>
      </c>
    </row>
    <row r="60" spans="2:14" s="3" customFormat="1" x14ac:dyDescent="0.25">
      <c r="B60" s="101" t="s">
        <v>39</v>
      </c>
      <c r="C60" s="37" t="s">
        <v>36</v>
      </c>
      <c r="D60" s="38">
        <v>300</v>
      </c>
      <c r="E60" s="39" t="s">
        <v>24</v>
      </c>
      <c r="F60" s="40" t="s">
        <v>13</v>
      </c>
      <c r="G60" s="41">
        <v>21</v>
      </c>
      <c r="H60" s="42">
        <v>5</v>
      </c>
      <c r="I60" s="91">
        <f t="shared" ref="I60:I61" si="12">G60*H60</f>
        <v>105</v>
      </c>
      <c r="J60" s="92">
        <v>3</v>
      </c>
      <c r="K60" s="93">
        <f t="shared" si="11"/>
        <v>315</v>
      </c>
      <c r="L60" s="44">
        <v>0.53</v>
      </c>
      <c r="M60" s="92">
        <f t="shared" ref="M60:M61" si="13">K60*$M$8</f>
        <v>6.3</v>
      </c>
      <c r="N60" s="94">
        <f t="shared" ref="N60:N61" si="14">K60-L60-M60</f>
        <v>308.17</v>
      </c>
    </row>
    <row r="61" spans="2:14" s="3" customFormat="1" x14ac:dyDescent="0.25">
      <c r="B61" s="101" t="s">
        <v>40</v>
      </c>
      <c r="C61" s="37" t="s">
        <v>36</v>
      </c>
      <c r="D61" s="38">
        <v>150</v>
      </c>
      <c r="E61" s="39" t="s">
        <v>25</v>
      </c>
      <c r="F61" s="40" t="s">
        <v>13</v>
      </c>
      <c r="G61" s="41">
        <v>21</v>
      </c>
      <c r="H61" s="42">
        <v>4</v>
      </c>
      <c r="I61" s="91">
        <f t="shared" si="12"/>
        <v>84</v>
      </c>
      <c r="J61" s="92">
        <v>3</v>
      </c>
      <c r="K61" s="93">
        <f t="shared" si="11"/>
        <v>252</v>
      </c>
      <c r="L61" s="44">
        <v>0.53</v>
      </c>
      <c r="M61" s="92">
        <f t="shared" si="13"/>
        <v>5.04</v>
      </c>
      <c r="N61" s="94">
        <f t="shared" si="14"/>
        <v>246.43</v>
      </c>
    </row>
    <row r="62" spans="2:14" s="3" customFormat="1" x14ac:dyDescent="0.25">
      <c r="B62" s="103" t="s">
        <v>41</v>
      </c>
      <c r="C62" s="37" t="s">
        <v>36</v>
      </c>
      <c r="D62" s="86">
        <v>150</v>
      </c>
      <c r="E62" s="87" t="s">
        <v>26</v>
      </c>
      <c r="F62" s="88" t="s">
        <v>13</v>
      </c>
      <c r="G62" s="89">
        <v>16</v>
      </c>
      <c r="H62" s="90">
        <v>5</v>
      </c>
      <c r="I62" s="91">
        <f>G62*H62</f>
        <v>80</v>
      </c>
      <c r="J62" s="92">
        <v>3</v>
      </c>
      <c r="K62" s="93">
        <f>I62*J62</f>
        <v>240</v>
      </c>
      <c r="L62" s="44">
        <v>0.53</v>
      </c>
      <c r="M62" s="92">
        <f>K62*$M$8</f>
        <v>4.8</v>
      </c>
      <c r="N62" s="94">
        <f>K62-L62-M62</f>
        <v>234.67</v>
      </c>
    </row>
    <row r="63" spans="2:14" ht="15.75" thickBot="1" x14ac:dyDescent="0.3">
      <c r="B63" s="47"/>
      <c r="C63" s="48"/>
      <c r="D63" s="49"/>
      <c r="E63" s="50"/>
      <c r="F63" s="51"/>
      <c r="G63" s="52"/>
      <c r="H63" s="53"/>
      <c r="I63" s="53"/>
      <c r="J63" s="54"/>
      <c r="K63" s="55"/>
      <c r="L63" s="54"/>
      <c r="M63" s="54"/>
      <c r="N63" s="56"/>
    </row>
    <row r="64" spans="2:14" ht="15.75" thickBot="1" x14ac:dyDescent="0.3">
      <c r="B64" s="57"/>
      <c r="C64" s="58" t="s">
        <v>29</v>
      </c>
      <c r="D64" s="59"/>
      <c r="E64" s="60"/>
      <c r="F64" s="60"/>
      <c r="G64" s="60"/>
      <c r="H64" s="60"/>
      <c r="I64" s="60">
        <f>SUM(I58:I63)</f>
        <v>374</v>
      </c>
      <c r="J64" s="61"/>
      <c r="K64" s="62">
        <f>SUM(K58:K63)</f>
        <v>1437</v>
      </c>
      <c r="L64" s="61">
        <f>SUM(L58:L63)</f>
        <v>2.12</v>
      </c>
      <c r="M64" s="61">
        <f>SUM(M58:M63)</f>
        <v>28.74</v>
      </c>
      <c r="N64" s="62">
        <f>SUM(N58:N63)</f>
        <v>1406.14</v>
      </c>
    </row>
    <row r="65" spans="2:16" x14ac:dyDescent="0.25">
      <c r="B65" s="13"/>
      <c r="C65" s="14"/>
      <c r="D65" s="15"/>
      <c r="E65" s="14"/>
      <c r="F65" s="14"/>
      <c r="G65" s="14"/>
      <c r="H65" s="14"/>
      <c r="I65" s="14"/>
      <c r="J65" s="14"/>
      <c r="K65" s="16"/>
      <c r="L65" s="14"/>
      <c r="M65" s="14"/>
      <c r="N65" s="16"/>
    </row>
    <row r="66" spans="2:16" x14ac:dyDescent="0.25">
      <c r="B66" s="17"/>
      <c r="C66" s="14"/>
      <c r="D66" s="15"/>
      <c r="E66" s="14"/>
      <c r="F66" s="14"/>
      <c r="G66" s="14"/>
      <c r="H66" s="14"/>
      <c r="I66" s="14"/>
      <c r="J66" s="14"/>
      <c r="K66" s="16"/>
      <c r="L66" s="14"/>
      <c r="M66" s="100"/>
      <c r="N66" s="16"/>
    </row>
    <row r="67" spans="2:16" ht="15.75" thickBot="1" x14ac:dyDescent="0.3">
      <c r="B67" s="13" t="s">
        <v>30</v>
      </c>
      <c r="C67" s="14"/>
      <c r="D67" s="15"/>
      <c r="E67" s="14"/>
      <c r="F67" s="14"/>
      <c r="G67" s="14"/>
      <c r="H67" s="14"/>
      <c r="I67" s="14"/>
      <c r="J67" s="14"/>
      <c r="K67" s="16"/>
      <c r="L67" s="14"/>
      <c r="M67" s="14"/>
      <c r="N67" s="16"/>
    </row>
    <row r="68" spans="2:16" ht="15.75" thickBot="1" x14ac:dyDescent="0.3">
      <c r="B68" s="17"/>
      <c r="C68" s="14"/>
      <c r="D68" s="15"/>
      <c r="E68" s="14"/>
      <c r="F68" s="14"/>
      <c r="G68" s="14"/>
      <c r="H68" s="14"/>
      <c r="I68" s="14"/>
      <c r="J68" s="14"/>
      <c r="K68" s="16"/>
      <c r="L68" s="14"/>
      <c r="M68" s="18">
        <v>0.02</v>
      </c>
      <c r="N68" s="16"/>
    </row>
    <row r="69" spans="2:16" s="3" customFormat="1" ht="30.75" customHeight="1" thickBot="1" x14ac:dyDescent="0.3">
      <c r="B69" s="110" t="s">
        <v>32</v>
      </c>
      <c r="C69" s="111"/>
      <c r="D69" s="19" t="s">
        <v>2</v>
      </c>
      <c r="E69" s="20" t="s">
        <v>3</v>
      </c>
      <c r="F69" s="20" t="s">
        <v>4</v>
      </c>
      <c r="G69" s="21" t="s">
        <v>5</v>
      </c>
      <c r="H69" s="22" t="s">
        <v>6</v>
      </c>
      <c r="I69" s="23" t="s">
        <v>0</v>
      </c>
      <c r="J69" s="23" t="s">
        <v>7</v>
      </c>
      <c r="K69" s="24" t="s">
        <v>8</v>
      </c>
      <c r="L69" s="23" t="s">
        <v>9</v>
      </c>
      <c r="M69" s="25" t="s">
        <v>10</v>
      </c>
      <c r="N69" s="26" t="s">
        <v>11</v>
      </c>
    </row>
    <row r="70" spans="2:16" s="3" customFormat="1" x14ac:dyDescent="0.25">
      <c r="B70" s="27"/>
      <c r="C70" s="28"/>
      <c r="D70" s="29"/>
      <c r="E70" s="30"/>
      <c r="F70" s="30"/>
      <c r="G70" s="31"/>
      <c r="H70" s="32"/>
      <c r="I70" s="33"/>
      <c r="J70" s="34"/>
      <c r="K70" s="35"/>
      <c r="L70" s="34"/>
      <c r="M70" s="34"/>
      <c r="N70" s="36"/>
    </row>
    <row r="71" spans="2:16" s="3" customFormat="1" x14ac:dyDescent="0.25">
      <c r="B71" s="101" t="s">
        <v>33</v>
      </c>
      <c r="C71" s="37" t="s">
        <v>34</v>
      </c>
      <c r="D71" s="38">
        <v>670</v>
      </c>
      <c r="E71" s="39" t="s">
        <v>12</v>
      </c>
      <c r="F71" s="40" t="s">
        <v>13</v>
      </c>
      <c r="G71" s="41">
        <v>19</v>
      </c>
      <c r="H71" s="42">
        <v>5</v>
      </c>
      <c r="I71" s="43">
        <f>G71*H71</f>
        <v>95</v>
      </c>
      <c r="J71" s="44">
        <v>6</v>
      </c>
      <c r="K71" s="45">
        <f t="shared" ref="K71:K73" si="15">I71*J71</f>
        <v>570</v>
      </c>
      <c r="L71" s="44">
        <v>10.18</v>
      </c>
      <c r="M71" s="44">
        <f>K71*$M$8</f>
        <v>11.4</v>
      </c>
      <c r="N71" s="46">
        <f>K71-L71-M71</f>
        <v>548.42000000000007</v>
      </c>
    </row>
    <row r="72" spans="2:16" x14ac:dyDescent="0.25">
      <c r="B72" s="103" t="s">
        <v>39</v>
      </c>
      <c r="C72" s="37" t="s">
        <v>36</v>
      </c>
      <c r="D72" s="86">
        <v>300</v>
      </c>
      <c r="E72" s="87" t="s">
        <v>24</v>
      </c>
      <c r="F72" s="88" t="s">
        <v>13</v>
      </c>
      <c r="G72" s="89">
        <v>19</v>
      </c>
      <c r="H72" s="90">
        <v>5</v>
      </c>
      <c r="I72" s="91">
        <f t="shared" ref="I72" si="16">G72*H72</f>
        <v>95</v>
      </c>
      <c r="J72" s="92">
        <v>3</v>
      </c>
      <c r="K72" s="93">
        <f t="shared" si="15"/>
        <v>285</v>
      </c>
      <c r="L72" s="92">
        <v>10.18</v>
      </c>
      <c r="M72" s="92">
        <f t="shared" ref="M72:M73" si="17">K72*$M$8</f>
        <v>5.7</v>
      </c>
      <c r="N72" s="94">
        <f t="shared" ref="N72:N73" si="18">K72-L72-M72</f>
        <v>269.12</v>
      </c>
    </row>
    <row r="73" spans="2:16" x14ac:dyDescent="0.25">
      <c r="B73" s="103" t="s">
        <v>40</v>
      </c>
      <c r="C73" s="37" t="s">
        <v>36</v>
      </c>
      <c r="D73" s="86">
        <v>150</v>
      </c>
      <c r="E73" s="87" t="s">
        <v>25</v>
      </c>
      <c r="F73" s="88" t="s">
        <v>13</v>
      </c>
      <c r="G73" s="89">
        <v>4</v>
      </c>
      <c r="H73" s="90">
        <v>4</v>
      </c>
      <c r="I73" s="91">
        <f>(G73*H73)+2</f>
        <v>18</v>
      </c>
      <c r="J73" s="92">
        <v>3</v>
      </c>
      <c r="K73" s="93">
        <f t="shared" si="15"/>
        <v>54</v>
      </c>
      <c r="L73" s="92">
        <v>10.18</v>
      </c>
      <c r="M73" s="92">
        <f t="shared" si="17"/>
        <v>1.08</v>
      </c>
      <c r="N73" s="94">
        <f t="shared" si="18"/>
        <v>42.74</v>
      </c>
    </row>
    <row r="74" spans="2:16" ht="15.75" thickBot="1" x14ac:dyDescent="0.3">
      <c r="B74" s="47"/>
      <c r="C74" s="48"/>
      <c r="D74" s="49"/>
      <c r="E74" s="50"/>
      <c r="F74" s="51"/>
      <c r="G74" s="52"/>
      <c r="H74" s="53"/>
      <c r="I74" s="53"/>
      <c r="J74" s="54"/>
      <c r="K74" s="55"/>
      <c r="L74" s="54"/>
      <c r="M74" s="54"/>
      <c r="N74" s="56"/>
    </row>
    <row r="75" spans="2:16" ht="15.75" thickBot="1" x14ac:dyDescent="0.3">
      <c r="B75" s="57"/>
      <c r="C75" s="58" t="s">
        <v>31</v>
      </c>
      <c r="D75" s="59"/>
      <c r="E75" s="60"/>
      <c r="F75" s="60"/>
      <c r="G75" s="60"/>
      <c r="H75" s="60"/>
      <c r="I75" s="60">
        <f>SUM(I70:I74)</f>
        <v>208</v>
      </c>
      <c r="J75" s="61"/>
      <c r="K75" s="62">
        <f>SUM(K70:K74)</f>
        <v>909</v>
      </c>
      <c r="L75" s="61">
        <f>SUM(L70:L74)</f>
        <v>30.54</v>
      </c>
      <c r="M75" s="61">
        <f>SUM(M70:M74)</f>
        <v>18.18</v>
      </c>
      <c r="N75" s="62">
        <f>SUM(N70:N74)</f>
        <v>860.28000000000009</v>
      </c>
    </row>
    <row r="76" spans="2:16" s="3" customFormat="1" x14ac:dyDescent="0.25">
      <c r="B76" s="4"/>
      <c r="D76" s="5"/>
      <c r="E76" s="6"/>
      <c r="F76" s="4"/>
      <c r="J76" s="7"/>
      <c r="K76" s="8"/>
      <c r="L76" s="7"/>
      <c r="M76" s="7"/>
      <c r="N76" s="8"/>
    </row>
    <row r="77" spans="2:16" s="3" customFormat="1" x14ac:dyDescent="0.25">
      <c r="B77" s="9"/>
      <c r="C77" s="1"/>
      <c r="D77" s="10"/>
      <c r="E77" s="11"/>
      <c r="F77" s="9"/>
      <c r="G77" s="1"/>
      <c r="H77" s="1"/>
      <c r="I77" s="1"/>
      <c r="J77" s="12"/>
      <c r="K77" s="2"/>
      <c r="L77" s="12"/>
      <c r="M77" s="12"/>
      <c r="N77" s="2"/>
    </row>
    <row r="78" spans="2:16" s="64" customFormat="1" ht="15.75" thickBot="1" x14ac:dyDescent="0.3">
      <c r="B78" s="13" t="s">
        <v>42</v>
      </c>
      <c r="C78" s="14"/>
      <c r="D78" s="15"/>
      <c r="E78" s="14"/>
      <c r="F78" s="14"/>
      <c r="G78" s="14"/>
      <c r="H78" s="14"/>
      <c r="I78" s="14"/>
      <c r="J78" s="14"/>
      <c r="K78" s="16"/>
      <c r="L78" s="14"/>
      <c r="M78" s="14"/>
      <c r="N78" s="16"/>
      <c r="O78" s="14"/>
      <c r="P78" s="14"/>
    </row>
    <row r="79" spans="2:16" s="64" customFormat="1" ht="15.75" thickBot="1" x14ac:dyDescent="0.3">
      <c r="B79" s="17"/>
      <c r="C79" s="14"/>
      <c r="D79" s="15"/>
      <c r="E79" s="14"/>
      <c r="F79" s="14"/>
      <c r="G79" s="14"/>
      <c r="H79" s="14"/>
      <c r="I79" s="14"/>
      <c r="J79" s="14"/>
      <c r="K79" s="16"/>
      <c r="L79" s="14"/>
      <c r="M79" s="18">
        <v>0.02</v>
      </c>
      <c r="N79" s="16"/>
    </row>
    <row r="80" spans="2:16" s="64" customFormat="1" ht="30.75" customHeight="1" thickBot="1" x14ac:dyDescent="0.3">
      <c r="B80" s="110" t="s">
        <v>32</v>
      </c>
      <c r="C80" s="111"/>
      <c r="D80" s="19" t="s">
        <v>2</v>
      </c>
      <c r="E80" s="20" t="s">
        <v>3</v>
      </c>
      <c r="F80" s="20" t="s">
        <v>4</v>
      </c>
      <c r="G80" s="21" t="s">
        <v>5</v>
      </c>
      <c r="H80" s="22" t="s">
        <v>6</v>
      </c>
      <c r="I80" s="23" t="s">
        <v>0</v>
      </c>
      <c r="J80" s="23" t="s">
        <v>7</v>
      </c>
      <c r="K80" s="24" t="s">
        <v>8</v>
      </c>
      <c r="L80" s="23" t="s">
        <v>9</v>
      </c>
      <c r="M80" s="25" t="s">
        <v>10</v>
      </c>
      <c r="N80" s="26" t="s">
        <v>11</v>
      </c>
    </row>
    <row r="81" spans="2:16" s="64" customFormat="1" x14ac:dyDescent="0.25">
      <c r="B81" s="27"/>
      <c r="C81" s="28"/>
      <c r="D81" s="29"/>
      <c r="E81" s="30"/>
      <c r="F81" s="30"/>
      <c r="G81" s="31"/>
      <c r="H81" s="32"/>
      <c r="I81" s="33"/>
      <c r="J81" s="34"/>
      <c r="K81" s="35"/>
      <c r="L81" s="34"/>
      <c r="M81" s="34"/>
      <c r="N81" s="36"/>
      <c r="O81" s="14"/>
      <c r="P81" s="14"/>
    </row>
    <row r="82" spans="2:16" s="64" customFormat="1" x14ac:dyDescent="0.25">
      <c r="B82" s="101" t="s">
        <v>33</v>
      </c>
      <c r="C82" s="37" t="s">
        <v>34</v>
      </c>
      <c r="D82" s="38">
        <v>670</v>
      </c>
      <c r="E82" s="39" t="s">
        <v>12</v>
      </c>
      <c r="F82" s="40" t="s">
        <v>13</v>
      </c>
      <c r="G82" s="41">
        <v>23</v>
      </c>
      <c r="H82" s="42">
        <v>5</v>
      </c>
      <c r="I82" s="43">
        <f>G82*H82</f>
        <v>115</v>
      </c>
      <c r="J82" s="44">
        <v>6</v>
      </c>
      <c r="K82" s="45">
        <f t="shared" ref="K82" si="19">I82*J82</f>
        <v>690</v>
      </c>
      <c r="L82" s="44">
        <v>10.18</v>
      </c>
      <c r="M82" s="44">
        <f t="shared" ref="M82" si="20">K82*$M$8</f>
        <v>13.8</v>
      </c>
      <c r="N82" s="46">
        <f>K82-L82-M82</f>
        <v>666.0200000000001</v>
      </c>
      <c r="O82" s="14"/>
      <c r="P82" s="14"/>
    </row>
    <row r="83" spans="2:16" s="81" customFormat="1" ht="15.75" thickBot="1" x14ac:dyDescent="0.3">
      <c r="B83" s="47"/>
      <c r="C83" s="48"/>
      <c r="D83" s="49"/>
      <c r="E83" s="50"/>
      <c r="F83" s="51"/>
      <c r="G83" s="52"/>
      <c r="H83" s="53"/>
      <c r="I83" s="53"/>
      <c r="J83" s="54"/>
      <c r="K83" s="55"/>
      <c r="L83" s="54"/>
      <c r="M83" s="54"/>
      <c r="N83" s="56"/>
      <c r="O83" s="14"/>
      <c r="P83" s="14"/>
    </row>
    <row r="84" spans="2:16" s="64" customFormat="1" ht="15.75" thickBot="1" x14ac:dyDescent="0.3">
      <c r="B84" s="57"/>
      <c r="C84" s="58" t="s">
        <v>43</v>
      </c>
      <c r="D84" s="59"/>
      <c r="E84" s="60"/>
      <c r="F84" s="60"/>
      <c r="G84" s="60"/>
      <c r="H84" s="60"/>
      <c r="I84" s="60">
        <f>SUM(I81:I83)</f>
        <v>115</v>
      </c>
      <c r="J84" s="61"/>
      <c r="K84" s="62">
        <f>SUM(K81:K83)</f>
        <v>690</v>
      </c>
      <c r="L84" s="61">
        <f>SUM(L81:L83)</f>
        <v>10.18</v>
      </c>
      <c r="M84" s="61">
        <f>SUM(M81:M83)</f>
        <v>13.8</v>
      </c>
      <c r="N84" s="62">
        <f>SUM(N81:N83)</f>
        <v>666.0200000000001</v>
      </c>
      <c r="O84" s="14"/>
      <c r="P84" s="14"/>
    </row>
    <row r="85" spans="2:16" s="64" customFormat="1" x14ac:dyDescent="0.25"/>
    <row r="86" spans="2:16" s="64" customFormat="1" x14ac:dyDescent="0.25"/>
    <row r="87" spans="2:16" s="64" customFormat="1" ht="15.75" thickBot="1" x14ac:dyDescent="0.3">
      <c r="B87" s="13" t="s">
        <v>44</v>
      </c>
      <c r="C87" s="14"/>
      <c r="D87" s="15"/>
      <c r="E87" s="14"/>
      <c r="F87" s="14"/>
      <c r="G87" s="14"/>
      <c r="H87" s="14"/>
      <c r="I87" s="14"/>
      <c r="J87" s="14"/>
      <c r="K87" s="16"/>
      <c r="L87" s="14"/>
      <c r="M87" s="14"/>
      <c r="N87" s="16"/>
      <c r="O87" s="14"/>
      <c r="P87" s="14"/>
    </row>
    <row r="88" spans="2:16" s="64" customFormat="1" ht="15.75" thickBot="1" x14ac:dyDescent="0.3">
      <c r="B88" s="17"/>
      <c r="C88" s="14"/>
      <c r="D88" s="15"/>
      <c r="E88" s="14"/>
      <c r="F88" s="14"/>
      <c r="G88" s="14"/>
      <c r="H88" s="14"/>
      <c r="I88" s="14"/>
      <c r="J88" s="14"/>
      <c r="K88" s="16"/>
      <c r="L88" s="14"/>
      <c r="M88" s="18">
        <v>0.02</v>
      </c>
      <c r="N88" s="16"/>
      <c r="O88" s="14"/>
      <c r="P88" s="14"/>
    </row>
    <row r="89" spans="2:16" s="64" customFormat="1" ht="30.75" customHeight="1" thickBot="1" x14ac:dyDescent="0.3">
      <c r="B89" s="110" t="s">
        <v>32</v>
      </c>
      <c r="C89" s="111"/>
      <c r="D89" s="19" t="s">
        <v>2</v>
      </c>
      <c r="E89" s="20" t="s">
        <v>3</v>
      </c>
      <c r="F89" s="20" t="s">
        <v>4</v>
      </c>
      <c r="G89" s="21" t="s">
        <v>5</v>
      </c>
      <c r="H89" s="22" t="s">
        <v>6</v>
      </c>
      <c r="I89" s="23" t="s">
        <v>0</v>
      </c>
      <c r="J89" s="23" t="s">
        <v>7</v>
      </c>
      <c r="K89" s="24" t="s">
        <v>8</v>
      </c>
      <c r="L89" s="23" t="s">
        <v>9</v>
      </c>
      <c r="M89" s="25" t="s">
        <v>10</v>
      </c>
      <c r="N89" s="26" t="s">
        <v>11</v>
      </c>
      <c r="O89" s="14"/>
      <c r="P89" s="14"/>
    </row>
    <row r="90" spans="2:16" s="64" customFormat="1" x14ac:dyDescent="0.25">
      <c r="B90" s="27"/>
      <c r="C90" s="28"/>
      <c r="D90" s="29"/>
      <c r="E90" s="30"/>
      <c r="F90" s="30"/>
      <c r="G90" s="31"/>
      <c r="H90" s="32"/>
      <c r="I90" s="33"/>
      <c r="J90" s="34"/>
      <c r="K90" s="35"/>
      <c r="L90" s="34"/>
      <c r="M90" s="34"/>
      <c r="N90" s="36"/>
      <c r="O90" s="14"/>
      <c r="P90" s="14"/>
    </row>
    <row r="91" spans="2:16" s="14" customFormat="1" x14ac:dyDescent="0.25">
      <c r="B91" s="103" t="s">
        <v>53</v>
      </c>
      <c r="C91" s="107" t="s">
        <v>36</v>
      </c>
      <c r="D91" s="86">
        <v>150</v>
      </c>
      <c r="E91" s="87" t="s">
        <v>50</v>
      </c>
      <c r="F91" s="88" t="s">
        <v>51</v>
      </c>
      <c r="G91" s="89">
        <v>19</v>
      </c>
      <c r="H91" s="90">
        <v>5</v>
      </c>
      <c r="I91" s="43">
        <f>G91*H91</f>
        <v>95</v>
      </c>
      <c r="J91" s="44">
        <v>3</v>
      </c>
      <c r="K91" s="45">
        <f>I91*J91</f>
        <v>285</v>
      </c>
      <c r="L91" s="44">
        <v>0.53</v>
      </c>
      <c r="M91" s="44">
        <f t="shared" ref="M91:M92" si="21">K91*$M$8</f>
        <v>5.7</v>
      </c>
      <c r="N91" s="46">
        <f>K91-L91-M91</f>
        <v>278.77000000000004</v>
      </c>
    </row>
    <row r="92" spans="2:16" s="64" customFormat="1" x14ac:dyDescent="0.25">
      <c r="B92" s="101" t="s">
        <v>54</v>
      </c>
      <c r="C92" s="37" t="s">
        <v>36</v>
      </c>
      <c r="D92" s="86">
        <v>660</v>
      </c>
      <c r="E92" s="87" t="s">
        <v>52</v>
      </c>
      <c r="F92" s="88" t="s">
        <v>15</v>
      </c>
      <c r="G92" s="89">
        <v>9</v>
      </c>
      <c r="H92" s="90">
        <v>5</v>
      </c>
      <c r="I92" s="43">
        <f>G92*H92</f>
        <v>45</v>
      </c>
      <c r="J92" s="92">
        <v>3</v>
      </c>
      <c r="K92" s="45">
        <f>I92*J92</f>
        <v>135</v>
      </c>
      <c r="L92" s="44">
        <v>0</v>
      </c>
      <c r="M92" s="44">
        <f t="shared" si="21"/>
        <v>2.7</v>
      </c>
      <c r="N92" s="46">
        <f>K92-L92-M92</f>
        <v>132.30000000000001</v>
      </c>
      <c r="O92" s="14"/>
      <c r="P92" s="14"/>
    </row>
    <row r="93" spans="2:16" s="64" customFormat="1" ht="15.75" thickBot="1" x14ac:dyDescent="0.3">
      <c r="B93" s="47"/>
      <c r="C93" s="48"/>
      <c r="D93" s="49"/>
      <c r="E93" s="50"/>
      <c r="F93" s="51"/>
      <c r="G93" s="52"/>
      <c r="H93" s="53"/>
      <c r="I93" s="53"/>
      <c r="J93" s="54"/>
      <c r="K93" s="55"/>
      <c r="L93" s="54"/>
      <c r="M93" s="54"/>
      <c r="N93" s="56"/>
      <c r="O93" s="14"/>
    </row>
    <row r="94" spans="2:16" s="64" customFormat="1" ht="15.75" thickBot="1" x14ac:dyDescent="0.3">
      <c r="B94" s="57"/>
      <c r="C94" s="58" t="s">
        <v>45</v>
      </c>
      <c r="D94" s="59"/>
      <c r="E94" s="60"/>
      <c r="F94" s="60"/>
      <c r="G94" s="60"/>
      <c r="H94" s="60"/>
      <c r="I94" s="60">
        <f>SUM(I90:I93)</f>
        <v>140</v>
      </c>
      <c r="J94" s="61"/>
      <c r="K94" s="62">
        <f>SUM(K90:K93)</f>
        <v>420</v>
      </c>
      <c r="L94" s="61">
        <f>SUM(L90:L93)</f>
        <v>0.53</v>
      </c>
      <c r="M94" s="61">
        <f>SUM(M90:M93)</f>
        <v>8.4</v>
      </c>
      <c r="N94" s="62">
        <f>SUM(N90:N93)</f>
        <v>411.07000000000005</v>
      </c>
      <c r="O94" s="14"/>
    </row>
    <row r="95" spans="2:16" s="64" customFormat="1" x14ac:dyDescent="0.25">
      <c r="B95" s="17"/>
      <c r="C95" s="14"/>
      <c r="D95" s="15"/>
      <c r="E95" s="14"/>
      <c r="F95" s="14"/>
      <c r="G95" s="14"/>
      <c r="H95" s="14"/>
      <c r="I95" s="14"/>
      <c r="J95" s="14"/>
      <c r="K95" s="16"/>
      <c r="L95" s="14"/>
      <c r="M95" s="100"/>
      <c r="N95" s="16"/>
      <c r="O95" s="14"/>
    </row>
    <row r="96" spans="2:16" s="64" customFormat="1" x14ac:dyDescent="0.25">
      <c r="B96" s="104"/>
      <c r="C96" s="104"/>
      <c r="D96" s="105"/>
      <c r="E96" s="104"/>
      <c r="F96" s="104"/>
      <c r="G96" s="104"/>
      <c r="H96" s="104"/>
      <c r="I96" s="104"/>
      <c r="J96" s="104"/>
      <c r="K96" s="106"/>
      <c r="L96" s="104"/>
      <c r="M96" s="104"/>
      <c r="N96" s="106"/>
      <c r="O96" s="14"/>
    </row>
    <row r="97" spans="2:15" s="64" customFormat="1" ht="15.75" thickBot="1" x14ac:dyDescent="0.3">
      <c r="B97" s="13" t="s">
        <v>46</v>
      </c>
      <c r="C97" s="14"/>
      <c r="D97" s="15"/>
      <c r="E97" s="14"/>
      <c r="F97" s="14"/>
      <c r="G97" s="14"/>
      <c r="H97" s="14"/>
      <c r="I97" s="14"/>
      <c r="J97" s="14"/>
      <c r="K97" s="16"/>
      <c r="L97" s="14"/>
      <c r="M97" s="14"/>
      <c r="N97" s="16"/>
      <c r="O97" s="14"/>
    </row>
    <row r="98" spans="2:15" s="64" customFormat="1" ht="15.75" thickBot="1" x14ac:dyDescent="0.3">
      <c r="B98" s="17"/>
      <c r="C98" s="14"/>
      <c r="D98" s="15"/>
      <c r="E98" s="14"/>
      <c r="F98" s="14"/>
      <c r="G98" s="14"/>
      <c r="H98" s="14"/>
      <c r="I98" s="14"/>
      <c r="J98" s="14"/>
      <c r="K98" s="16"/>
      <c r="L98" s="14"/>
      <c r="M98" s="18">
        <v>0.02</v>
      </c>
      <c r="N98" s="16"/>
      <c r="O98" s="14"/>
    </row>
    <row r="99" spans="2:15" s="64" customFormat="1" ht="30.75" customHeight="1" thickBot="1" x14ac:dyDescent="0.3">
      <c r="B99" s="110" t="s">
        <v>32</v>
      </c>
      <c r="C99" s="111"/>
      <c r="D99" s="19" t="s">
        <v>2</v>
      </c>
      <c r="E99" s="20" t="s">
        <v>3</v>
      </c>
      <c r="F99" s="20" t="s">
        <v>4</v>
      </c>
      <c r="G99" s="21" t="s">
        <v>5</v>
      </c>
      <c r="H99" s="22" t="s">
        <v>6</v>
      </c>
      <c r="I99" s="23" t="s">
        <v>0</v>
      </c>
      <c r="J99" s="23" t="s">
        <v>7</v>
      </c>
      <c r="K99" s="24" t="s">
        <v>8</v>
      </c>
      <c r="L99" s="23" t="s">
        <v>9</v>
      </c>
      <c r="M99" s="25" t="s">
        <v>10</v>
      </c>
      <c r="N99" s="26" t="s">
        <v>11</v>
      </c>
      <c r="O99" s="14"/>
    </row>
    <row r="100" spans="2:15" s="64" customFormat="1" x14ac:dyDescent="0.25">
      <c r="B100" s="27"/>
      <c r="C100" s="28"/>
      <c r="D100" s="29"/>
      <c r="E100" s="30"/>
      <c r="F100" s="30"/>
      <c r="G100" s="31"/>
      <c r="H100" s="32"/>
      <c r="I100" s="33"/>
      <c r="J100" s="34"/>
      <c r="K100" s="35"/>
      <c r="L100" s="34"/>
      <c r="M100" s="34"/>
      <c r="N100" s="36"/>
      <c r="O100" s="14"/>
    </row>
    <row r="101" spans="2:15" s="64" customFormat="1" x14ac:dyDescent="0.25">
      <c r="B101" s="103" t="s">
        <v>53</v>
      </c>
      <c r="C101" s="107" t="s">
        <v>36</v>
      </c>
      <c r="D101" s="86">
        <v>150</v>
      </c>
      <c r="E101" s="87" t="s">
        <v>50</v>
      </c>
      <c r="F101" s="88" t="s">
        <v>51</v>
      </c>
      <c r="G101" s="89">
        <v>11</v>
      </c>
      <c r="H101" s="90">
        <v>5</v>
      </c>
      <c r="I101" s="43">
        <f>G101*H101</f>
        <v>55</v>
      </c>
      <c r="J101" s="44">
        <v>3</v>
      </c>
      <c r="K101" s="45">
        <f>I101*J101</f>
        <v>165</v>
      </c>
      <c r="L101" s="44">
        <v>0.53</v>
      </c>
      <c r="M101" s="44">
        <f t="shared" ref="M101:M102" si="22">K101*$M$8</f>
        <v>3.3000000000000003</v>
      </c>
      <c r="N101" s="46">
        <f>K101-L101-M101</f>
        <v>161.16999999999999</v>
      </c>
    </row>
    <row r="102" spans="2:15" s="64" customFormat="1" x14ac:dyDescent="0.25">
      <c r="B102" s="101" t="s">
        <v>54</v>
      </c>
      <c r="C102" s="37" t="s">
        <v>36</v>
      </c>
      <c r="D102" s="86">
        <v>660</v>
      </c>
      <c r="E102" s="87" t="s">
        <v>52</v>
      </c>
      <c r="F102" s="88" t="s">
        <v>15</v>
      </c>
      <c r="G102" s="89">
        <v>23</v>
      </c>
      <c r="H102" s="90">
        <v>5</v>
      </c>
      <c r="I102" s="43">
        <f>G102*H102</f>
        <v>115</v>
      </c>
      <c r="J102" s="92">
        <v>3</v>
      </c>
      <c r="K102" s="45">
        <f>I102*J102</f>
        <v>345</v>
      </c>
      <c r="L102" s="44">
        <v>0</v>
      </c>
      <c r="M102" s="44">
        <f t="shared" si="22"/>
        <v>6.9</v>
      </c>
      <c r="N102" s="46">
        <f>K102-L102-M102</f>
        <v>338.1</v>
      </c>
    </row>
    <row r="103" spans="2:15" s="64" customFormat="1" ht="15.75" thickBot="1" x14ac:dyDescent="0.3">
      <c r="B103" s="47"/>
      <c r="C103" s="48"/>
      <c r="D103" s="49"/>
      <c r="E103" s="50"/>
      <c r="F103" s="51"/>
      <c r="G103" s="52"/>
      <c r="H103" s="53"/>
      <c r="I103" s="53"/>
      <c r="J103" s="54"/>
      <c r="K103" s="55"/>
      <c r="L103" s="54"/>
      <c r="M103" s="54"/>
      <c r="N103" s="56"/>
    </row>
    <row r="104" spans="2:15" s="64" customFormat="1" ht="15.75" thickBot="1" x14ac:dyDescent="0.3">
      <c r="B104" s="57"/>
      <c r="C104" s="58" t="s">
        <v>47</v>
      </c>
      <c r="D104" s="59"/>
      <c r="E104" s="60"/>
      <c r="F104" s="60"/>
      <c r="G104" s="60"/>
      <c r="H104" s="60"/>
      <c r="I104" s="60">
        <f>SUM(I100:I103)</f>
        <v>170</v>
      </c>
      <c r="J104" s="61"/>
      <c r="K104" s="62">
        <f>SUM(K100:K103)</f>
        <v>510</v>
      </c>
      <c r="L104" s="61">
        <f>SUM(L100:L103)</f>
        <v>0.53</v>
      </c>
      <c r="M104" s="61">
        <f>SUM(M100:M103)</f>
        <v>10.200000000000001</v>
      </c>
      <c r="N104" s="62">
        <f>SUM(N100:N103)</f>
        <v>499.27</v>
      </c>
    </row>
    <row r="105" spans="2:15" s="64" customFormat="1" x14ac:dyDescent="0.25"/>
    <row r="106" spans="2:15" s="64" customFormat="1" x14ac:dyDescent="0.25"/>
    <row r="107" spans="2:15" s="64" customFormat="1" ht="15.75" thickBot="1" x14ac:dyDescent="0.3">
      <c r="B107" s="13" t="s">
        <v>48</v>
      </c>
      <c r="C107" s="14"/>
      <c r="D107" s="15"/>
      <c r="E107" s="14"/>
      <c r="F107" s="14"/>
      <c r="G107" s="14"/>
      <c r="H107" s="14"/>
      <c r="I107" s="14"/>
      <c r="J107" s="14"/>
      <c r="K107" s="16"/>
      <c r="L107" s="14"/>
      <c r="M107" s="14"/>
      <c r="N107" s="16"/>
    </row>
    <row r="108" spans="2:15" s="64" customFormat="1" ht="15.75" thickBot="1" x14ac:dyDescent="0.3">
      <c r="B108" s="17"/>
      <c r="C108" s="14"/>
      <c r="D108" s="15"/>
      <c r="E108" s="14"/>
      <c r="F108" s="14"/>
      <c r="G108" s="14"/>
      <c r="H108" s="14"/>
      <c r="I108" s="14"/>
      <c r="J108" s="14"/>
      <c r="K108" s="16"/>
      <c r="L108" s="14"/>
      <c r="M108" s="18">
        <v>0.02</v>
      </c>
      <c r="N108" s="16"/>
    </row>
    <row r="109" spans="2:15" s="64" customFormat="1" ht="30.75" customHeight="1" thickBot="1" x14ac:dyDescent="0.3">
      <c r="B109" s="110" t="s">
        <v>32</v>
      </c>
      <c r="C109" s="111"/>
      <c r="D109" s="19" t="s">
        <v>2</v>
      </c>
      <c r="E109" s="20" t="s">
        <v>3</v>
      </c>
      <c r="F109" s="20" t="s">
        <v>4</v>
      </c>
      <c r="G109" s="21" t="s">
        <v>5</v>
      </c>
      <c r="H109" s="22" t="s">
        <v>6</v>
      </c>
      <c r="I109" s="23" t="s">
        <v>0</v>
      </c>
      <c r="J109" s="23" t="s">
        <v>7</v>
      </c>
      <c r="K109" s="24" t="s">
        <v>8</v>
      </c>
      <c r="L109" s="23" t="s">
        <v>9</v>
      </c>
      <c r="M109" s="25" t="s">
        <v>10</v>
      </c>
      <c r="N109" s="26" t="s">
        <v>11</v>
      </c>
    </row>
    <row r="110" spans="2:15" s="64" customFormat="1" x14ac:dyDescent="0.25">
      <c r="B110" s="27"/>
      <c r="C110" s="28"/>
      <c r="D110" s="29"/>
      <c r="E110" s="30"/>
      <c r="F110" s="30"/>
      <c r="G110" s="31"/>
      <c r="H110" s="32"/>
      <c r="I110" s="33"/>
      <c r="J110" s="34"/>
      <c r="K110" s="35"/>
      <c r="L110" s="34"/>
      <c r="M110" s="34"/>
      <c r="N110" s="36"/>
    </row>
    <row r="111" spans="2:15" s="64" customFormat="1" x14ac:dyDescent="0.25">
      <c r="B111" s="101" t="s">
        <v>54</v>
      </c>
      <c r="C111" s="37" t="s">
        <v>36</v>
      </c>
      <c r="D111" s="86">
        <v>660</v>
      </c>
      <c r="E111" s="87" t="s">
        <v>52</v>
      </c>
      <c r="F111" s="88" t="s">
        <v>15</v>
      </c>
      <c r="G111" s="89">
        <v>20</v>
      </c>
      <c r="H111" s="90">
        <v>5</v>
      </c>
      <c r="I111" s="43">
        <f>G111*H111</f>
        <v>100</v>
      </c>
      <c r="J111" s="92">
        <v>3</v>
      </c>
      <c r="K111" s="45">
        <f>I111*J111</f>
        <v>300</v>
      </c>
      <c r="L111" s="44">
        <v>0</v>
      </c>
      <c r="M111" s="44">
        <f t="shared" ref="M111" si="23">K111*$M$8</f>
        <v>6</v>
      </c>
      <c r="N111" s="46">
        <f>K111-L111-M111</f>
        <v>294</v>
      </c>
    </row>
    <row r="112" spans="2:15" s="64" customFormat="1" ht="15.75" thickBot="1" x14ac:dyDescent="0.3">
      <c r="B112" s="47"/>
      <c r="C112" s="48"/>
      <c r="D112" s="49"/>
      <c r="E112" s="50"/>
      <c r="F112" s="51"/>
      <c r="G112" s="52"/>
      <c r="H112" s="53"/>
      <c r="I112" s="53"/>
      <c r="J112" s="54"/>
      <c r="K112" s="55"/>
      <c r="L112" s="54"/>
      <c r="M112" s="54"/>
      <c r="N112" s="56"/>
    </row>
    <row r="113" spans="2:14" s="64" customFormat="1" ht="15.75" thickBot="1" x14ac:dyDescent="0.3">
      <c r="B113" s="57"/>
      <c r="C113" s="58" t="s">
        <v>49</v>
      </c>
      <c r="D113" s="59"/>
      <c r="E113" s="60"/>
      <c r="F113" s="60"/>
      <c r="G113" s="60"/>
      <c r="H113" s="60"/>
      <c r="I113" s="60">
        <f>SUM(I110:I112)</f>
        <v>100</v>
      </c>
      <c r="J113" s="61"/>
      <c r="K113" s="62">
        <f>SUM(K110:K112)</f>
        <v>300</v>
      </c>
      <c r="L113" s="61">
        <f>SUM(L110:L112)</f>
        <v>0</v>
      </c>
      <c r="M113" s="61">
        <f>SUM(M110:M112)</f>
        <v>6</v>
      </c>
      <c r="N113" s="62">
        <f>SUM(N110:N112)</f>
        <v>294</v>
      </c>
    </row>
    <row r="116" spans="2:14" s="64" customFormat="1" ht="15.75" thickBot="1" x14ac:dyDescent="0.3">
      <c r="B116" s="13" t="s">
        <v>55</v>
      </c>
      <c r="C116" s="14"/>
      <c r="D116" s="15"/>
      <c r="E116" s="14"/>
      <c r="F116" s="14"/>
      <c r="G116" s="14"/>
      <c r="H116" s="14"/>
      <c r="I116" s="14"/>
      <c r="J116" s="14"/>
      <c r="K116" s="16"/>
      <c r="L116" s="14"/>
      <c r="M116" s="14"/>
      <c r="N116" s="16"/>
    </row>
    <row r="117" spans="2:14" s="64" customFormat="1" ht="15.75" thickBot="1" x14ac:dyDescent="0.3">
      <c r="B117" s="17"/>
      <c r="C117" s="14"/>
      <c r="D117" s="15"/>
      <c r="E117" s="14"/>
      <c r="F117" s="14"/>
      <c r="G117" s="14"/>
      <c r="H117" s="14"/>
      <c r="I117" s="14"/>
      <c r="J117" s="14"/>
      <c r="K117" s="16"/>
      <c r="L117" s="14"/>
      <c r="M117" s="18">
        <v>0.02</v>
      </c>
      <c r="N117" s="16"/>
    </row>
    <row r="118" spans="2:14" s="64" customFormat="1" ht="30.75" customHeight="1" thickBot="1" x14ac:dyDescent="0.3">
      <c r="B118" s="110" t="s">
        <v>32</v>
      </c>
      <c r="C118" s="111"/>
      <c r="D118" s="19" t="s">
        <v>2</v>
      </c>
      <c r="E118" s="20" t="s">
        <v>3</v>
      </c>
      <c r="F118" s="20" t="s">
        <v>4</v>
      </c>
      <c r="G118" s="21" t="s">
        <v>5</v>
      </c>
      <c r="H118" s="22" t="s">
        <v>6</v>
      </c>
      <c r="I118" s="23" t="s">
        <v>0</v>
      </c>
      <c r="J118" s="23" t="s">
        <v>7</v>
      </c>
      <c r="K118" s="24" t="s">
        <v>8</v>
      </c>
      <c r="L118" s="23" t="s">
        <v>9</v>
      </c>
      <c r="M118" s="25" t="s">
        <v>10</v>
      </c>
      <c r="N118" s="26" t="s">
        <v>11</v>
      </c>
    </row>
    <row r="119" spans="2:14" s="64" customFormat="1" x14ac:dyDescent="0.25">
      <c r="B119" s="27"/>
      <c r="C119" s="28"/>
      <c r="D119" s="29"/>
      <c r="E119" s="30"/>
      <c r="F119" s="30"/>
      <c r="G119" s="31"/>
      <c r="H119" s="32"/>
      <c r="I119" s="33"/>
      <c r="J119" s="34"/>
      <c r="K119" s="35"/>
      <c r="L119" s="34"/>
      <c r="M119" s="34"/>
      <c r="N119" s="36"/>
    </row>
    <row r="120" spans="2:14" s="64" customFormat="1" x14ac:dyDescent="0.25">
      <c r="B120" s="101" t="s">
        <v>54</v>
      </c>
      <c r="C120" s="37" t="s">
        <v>36</v>
      </c>
      <c r="D120" s="86">
        <v>660</v>
      </c>
      <c r="E120" s="87" t="s">
        <v>52</v>
      </c>
      <c r="F120" s="88" t="s">
        <v>15</v>
      </c>
      <c r="G120" s="89">
        <v>15</v>
      </c>
      <c r="H120" s="90">
        <v>5</v>
      </c>
      <c r="I120" s="43">
        <f>G120*H120</f>
        <v>75</v>
      </c>
      <c r="J120" s="92">
        <v>3</v>
      </c>
      <c r="K120" s="45">
        <f>I120*J120</f>
        <v>225</v>
      </c>
      <c r="L120" s="44">
        <v>0</v>
      </c>
      <c r="M120" s="44">
        <f t="shared" ref="M120" si="24">K120*$M$8</f>
        <v>4.5</v>
      </c>
      <c r="N120" s="46">
        <f>K120-L120-M120</f>
        <v>220.5</v>
      </c>
    </row>
    <row r="121" spans="2:14" s="64" customFormat="1" ht="15.75" thickBot="1" x14ac:dyDescent="0.3">
      <c r="B121" s="47"/>
      <c r="C121" s="48"/>
      <c r="D121" s="49"/>
      <c r="E121" s="50"/>
      <c r="F121" s="51"/>
      <c r="G121" s="108"/>
      <c r="H121" s="53"/>
      <c r="I121" s="109"/>
      <c r="J121" s="54"/>
      <c r="K121" s="55"/>
      <c r="L121" s="54"/>
      <c r="M121" s="54"/>
      <c r="N121" s="56"/>
    </row>
    <row r="122" spans="2:14" s="64" customFormat="1" ht="15.75" thickBot="1" x14ac:dyDescent="0.3">
      <c r="B122" s="57"/>
      <c r="C122" s="58" t="s">
        <v>56</v>
      </c>
      <c r="D122" s="59"/>
      <c r="E122" s="60"/>
      <c r="F122" s="60"/>
      <c r="G122" s="60"/>
      <c r="H122" s="60"/>
      <c r="I122" s="60">
        <f>SUM(I119:I121)</f>
        <v>75</v>
      </c>
      <c r="J122" s="61"/>
      <c r="K122" s="62">
        <f>SUM(K119:K121)</f>
        <v>225</v>
      </c>
      <c r="L122" s="61">
        <f>SUM(L119:L121)</f>
        <v>0</v>
      </c>
      <c r="M122" s="61">
        <f>SUM(M119:M121)</f>
        <v>4.5</v>
      </c>
      <c r="N122" s="62">
        <f>SUM(N119:N121)</f>
        <v>220.5</v>
      </c>
    </row>
  </sheetData>
  <mergeCells count="11">
    <mergeCell ref="B9:C9"/>
    <mergeCell ref="B19:C19"/>
    <mergeCell ref="B31:C31"/>
    <mergeCell ref="B43:C43"/>
    <mergeCell ref="B57:C57"/>
    <mergeCell ref="B118:C118"/>
    <mergeCell ref="B69:C69"/>
    <mergeCell ref="B80:C80"/>
    <mergeCell ref="B99:C99"/>
    <mergeCell ref="B89:C89"/>
    <mergeCell ref="B109:C109"/>
  </mergeCells>
  <pageMargins left="0.7" right="0.7" top="0.75" bottom="0.75" header="0.3" footer="0.3"/>
  <pageSetup paperSize="9" scale="3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26B4F77A253745BEB532A475AA1404" ma:contentTypeVersion="18" ma:contentTypeDescription="Crear nuevo documento." ma:contentTypeScope="" ma:versionID="0ac15a2719bb3b9abd0b14afdd90010e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ef1401bccd1fc2e0367b693f3d0aa677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org_mem_x00f2_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rg_mem_x00f2_ria" ma:index="25" nillable="true" ma:displayName="org_memòria" ma:format="RadioButtons" ma:internalName="org_mem_x00f2_ria">
      <xsd:simpleType>
        <xsd:union memberTypes="dms:Text">
          <xsd:simpleType>
            <xsd:restriction base="dms:Choice">
              <xsd:enumeration value="aparador"/>
              <xsd:enumeration value="calaix"/>
              <xsd:enumeration value="prestatge"/>
              <xsd:enumeration value="traster"/>
              <xsd:enumeration value="paperer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  <org_mem_x00f2_ria xmlns="8bbe3a3b-e8e0-4c60-85a0-914a76045c4b" xsi:nil="true"/>
  </documentManagement>
</p:properties>
</file>

<file path=customXml/itemProps1.xml><?xml version="1.0" encoding="utf-8"?>
<ds:datastoreItem xmlns:ds="http://schemas.openxmlformats.org/officeDocument/2006/customXml" ds:itemID="{510DC2C8-BD1D-4A75-B21B-B4D46A632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6FFD8-99D4-4AB4-9511-66291E4A7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690F4C-9797-48DE-B249-826FF2E4333B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Personal en pràctiques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Romero Valle</dc:creator>
  <cp:keywords/>
  <dc:description/>
  <cp:lastModifiedBy>Reyes Ramírez Gómez</cp:lastModifiedBy>
  <cp:revision/>
  <cp:lastPrinted>2024-05-30T06:47:06Z</cp:lastPrinted>
  <dcterms:created xsi:type="dcterms:W3CDTF">2019-10-23T09:58:41Z</dcterms:created>
  <dcterms:modified xsi:type="dcterms:W3CDTF">2024-12-09T11:21:21Z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