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Gener/"/>
    </mc:Choice>
  </mc:AlternateContent>
  <xr:revisionPtr revIDLastSave="51" documentId="8_{00865B60-9C1C-4174-B7A0-93B54B665811}" xr6:coauthVersionLast="47" xr6:coauthVersionMax="47" xr10:uidLastSave="{CC837961-120D-4E0F-9FC0-D54A9814AA10}"/>
  <bookViews>
    <workbookView xWindow="-120" yWindow="-120" windowWidth="29040" windowHeight="15840" xr2:uid="{00000000-000D-0000-FFFF-FFFF00000000}"/>
  </bookViews>
  <sheets>
    <sheet name="1r. semestre 2024" sheetId="24" r:id="rId1"/>
    <sheet name="2n. semestre 2024" sheetId="2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5" l="1"/>
  <c r="H25" i="25"/>
  <c r="H30" i="25" s="1"/>
  <c r="G20" i="25"/>
  <c r="H20" i="25" s="1"/>
  <c r="G19" i="25"/>
  <c r="G18" i="25"/>
  <c r="H18" i="25" s="1"/>
  <c r="G16" i="25"/>
  <c r="H16" i="25" s="1"/>
  <c r="G15" i="25"/>
  <c r="G14" i="25"/>
  <c r="H13" i="25"/>
  <c r="H12" i="25"/>
  <c r="H11" i="25"/>
  <c r="H14" i="25" l="1"/>
  <c r="H22" i="25"/>
  <c r="H15" i="24" l="1"/>
  <c r="H14" i="24"/>
  <c r="H13" i="24"/>
  <c r="H12" i="24"/>
  <c r="H25" i="24"/>
  <c r="H26" i="24"/>
  <c r="H23" i="24"/>
  <c r="H22" i="24"/>
  <c r="G11" i="24"/>
  <c r="H11" i="24" s="1"/>
  <c r="G20" i="24" l="1"/>
  <c r="G17" i="24"/>
  <c r="H17" i="24" s="1"/>
  <c r="H48" i="24" l="1"/>
  <c r="H44" i="24"/>
  <c r="H38" i="24"/>
  <c r="H36" i="24"/>
  <c r="H30" i="24"/>
  <c r="H16" i="24" l="1"/>
  <c r="H28" i="24" l="1"/>
  <c r="H53" i="24" l="1"/>
  <c r="H34" i="24" l="1"/>
  <c r="H55" i="24" s="1"/>
</calcChain>
</file>

<file path=xl/sharedStrings.xml><?xml version="1.0" encoding="utf-8"?>
<sst xmlns="http://schemas.openxmlformats.org/spreadsheetml/2006/main" count="138" uniqueCount="73">
  <si>
    <t>Concepte</t>
  </si>
  <si>
    <t>Econòmica</t>
  </si>
  <si>
    <t>Estudi</t>
  </si>
  <si>
    <t>Import</t>
  </si>
  <si>
    <t>Total</t>
  </si>
  <si>
    <t>TOTAL PROGRAMA 462.00</t>
  </si>
  <si>
    <t>TOTAL PROGRAMA 462.02</t>
  </si>
  <si>
    <t>TOTAL PROGRAMA 462.01</t>
  </si>
  <si>
    <t>Relació dietes i desplaçaments  1r. I 2n. Trimestre'24(01/01/2024 - 30/06/2024)</t>
  </si>
  <si>
    <t>24043J</t>
  </si>
  <si>
    <t>21103M</t>
  </si>
  <si>
    <t>22103I</t>
  </si>
  <si>
    <t>24061Q</t>
  </si>
  <si>
    <t>24035K</t>
  </si>
  <si>
    <t>23091J</t>
  </si>
  <si>
    <t>24030K</t>
  </si>
  <si>
    <t>DIR08</t>
  </si>
  <si>
    <t>O24001</t>
  </si>
  <si>
    <t>O24012</t>
  </si>
  <si>
    <t>O24015</t>
  </si>
  <si>
    <t>P24003</t>
  </si>
  <si>
    <t>P24002</t>
  </si>
  <si>
    <t>P24004</t>
  </si>
  <si>
    <t>P24008</t>
  </si>
  <si>
    <t>P24005</t>
  </si>
  <si>
    <t>P24001</t>
  </si>
  <si>
    <t>DIR06</t>
  </si>
  <si>
    <t>Relació quilometratge i tiquets desplaçaments 1r. Semestre'24</t>
  </si>
  <si>
    <t>Relació de dietes 1r. Semestre'24</t>
  </si>
  <si>
    <t>24060F</t>
  </si>
  <si>
    <t>24047M</t>
  </si>
  <si>
    <t>CSU01F</t>
  </si>
  <si>
    <t>23086M</t>
  </si>
  <si>
    <t>23098F</t>
  </si>
  <si>
    <t>MOB05K</t>
  </si>
  <si>
    <t xml:space="preserve">TOTAL A PAGAR </t>
  </si>
  <si>
    <t>000394</t>
  </si>
  <si>
    <t>000240</t>
  </si>
  <si>
    <t>000382</t>
  </si>
  <si>
    <t>000008</t>
  </si>
  <si>
    <t>000308</t>
  </si>
  <si>
    <t>000414</t>
  </si>
  <si>
    <t>000021</t>
  </si>
  <si>
    <t>000019</t>
  </si>
  <si>
    <t>000300</t>
  </si>
  <si>
    <t>000399</t>
  </si>
  <si>
    <t>000046</t>
  </si>
  <si>
    <t>000250</t>
  </si>
  <si>
    <t>000355</t>
  </si>
  <si>
    <t>000377</t>
  </si>
  <si>
    <t>000271</t>
  </si>
  <si>
    <t>000279</t>
  </si>
  <si>
    <t>000346</t>
  </si>
  <si>
    <t>000278</t>
  </si>
  <si>
    <t>Codi Treballador</t>
  </si>
  <si>
    <t>Relació dietes i desplaçaments  3r. I 4t. Trimestre'24 (01/07/2024 - 31/12/2024)</t>
  </si>
  <si>
    <t>Treballador</t>
  </si>
  <si>
    <t>Altres despeses diverses 2n. Semestre'24</t>
  </si>
  <si>
    <t>Dir08</t>
  </si>
  <si>
    <t>Relació quilometratge i tiquets desplaçaments 2n. Semestre'24</t>
  </si>
  <si>
    <t>CSU03H</t>
  </si>
  <si>
    <t>Relació de dietes 2n. Semestre'24</t>
  </si>
  <si>
    <t>24021K</t>
  </si>
  <si>
    <t>24026K</t>
  </si>
  <si>
    <t>23076Q</t>
  </si>
  <si>
    <t>24040J</t>
  </si>
  <si>
    <t>Relació altres despeses diverses 2n. Semestre'24</t>
  </si>
  <si>
    <t>TOTAL A PAGAR 27-12-2024</t>
  </si>
  <si>
    <t>000342</t>
  </si>
  <si>
    <t>000009</t>
  </si>
  <si>
    <t>000247</t>
  </si>
  <si>
    <t>000054</t>
  </si>
  <si>
    <t>000286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</si>
</sst>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Atkinson Hyperlegible"/>
    </font>
    <font>
      <sz val="11"/>
      <color theme="1"/>
      <name val="Atkinson Hyperlegible"/>
    </font>
    <font>
      <b/>
      <sz val="11"/>
      <color theme="1"/>
      <name val="Atkinson Hyperlegible"/>
    </font>
    <font>
      <sz val="11"/>
      <name val="Atkinson Hyperlegible"/>
    </font>
    <font>
      <b/>
      <sz val="20"/>
      <color theme="1"/>
      <name val="Atkinson Hyperlegible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164" fontId="3" fillId="0" borderId="5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14" fontId="11" fillId="2" borderId="3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0" borderId="33" xfId="0" applyFont="1" applyBorder="1"/>
    <xf numFmtId="0" fontId="12" fillId="0" borderId="35" xfId="0" applyFont="1" applyBorder="1" applyAlignment="1">
      <alignment wrapText="1"/>
    </xf>
    <xf numFmtId="0" fontId="12" fillId="0" borderId="7" xfId="0" applyFont="1" applyBorder="1"/>
    <xf numFmtId="4" fontId="12" fillId="0" borderId="19" xfId="0" applyNumberFormat="1" applyFont="1" applyBorder="1"/>
    <xf numFmtId="49" fontId="14" fillId="0" borderId="14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2" fontId="14" fillId="0" borderId="34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2" fontId="14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4" fontId="14" fillId="0" borderId="52" xfId="0" applyNumberFormat="1" applyFont="1" applyBorder="1" applyAlignment="1">
      <alignment horizontal="center" vertical="center"/>
    </xf>
    <xf numFmtId="49" fontId="14" fillId="0" borderId="5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2" fontId="14" fillId="0" borderId="4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164" fontId="11" fillId="3" borderId="32" xfId="0" applyNumberFormat="1" applyFont="1" applyFill="1" applyBorder="1" applyAlignment="1">
      <alignment horizontal="center" vertical="center"/>
    </xf>
    <xf numFmtId="0" fontId="12" fillId="0" borderId="29" xfId="0" applyFont="1" applyBorder="1"/>
    <xf numFmtId="49" fontId="14" fillId="0" borderId="25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center" vertical="center"/>
    </xf>
    <xf numFmtId="2" fontId="14" fillId="0" borderId="48" xfId="0" applyNumberFormat="1" applyFont="1" applyBorder="1" applyAlignment="1">
      <alignment horizontal="center" vertical="center"/>
    </xf>
    <xf numFmtId="164" fontId="14" fillId="0" borderId="39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2" fontId="14" fillId="0" borderId="43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164" fontId="14" fillId="0" borderId="45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164" fontId="14" fillId="0" borderId="47" xfId="0" applyNumberFormat="1" applyFont="1" applyBorder="1" applyAlignment="1">
      <alignment horizontal="center" vertical="center"/>
    </xf>
    <xf numFmtId="0" fontId="11" fillId="3" borderId="23" xfId="0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right" vertical="center"/>
    </xf>
    <xf numFmtId="164" fontId="11" fillId="3" borderId="15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2" fontId="14" fillId="0" borderId="38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2" fontId="14" fillId="0" borderId="42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36" xfId="0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2" fontId="14" fillId="0" borderId="36" xfId="0" applyNumberFormat="1" applyFont="1" applyBorder="1" applyAlignment="1">
      <alignment horizontal="center" vertical="center"/>
    </xf>
    <xf numFmtId="164" fontId="14" fillId="0" borderId="47" xfId="0" applyNumberFormat="1" applyFont="1" applyBorder="1" applyAlignment="1">
      <alignment vertical="center"/>
    </xf>
    <xf numFmtId="0" fontId="15" fillId="4" borderId="28" xfId="0" applyFont="1" applyFill="1" applyBorder="1" applyAlignment="1">
      <alignment horizontal="right"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164" fontId="15" fillId="4" borderId="26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5" xfId="0" applyFont="1" applyBorder="1" applyAlignment="1">
      <alignment horizontal="center" vertical="center"/>
    </xf>
    <xf numFmtId="164" fontId="14" fillId="0" borderId="56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164" fontId="14" fillId="0" borderId="9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14" fontId="13" fillId="2" borderId="3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right" vertical="center"/>
    </xf>
    <xf numFmtId="0" fontId="13" fillId="3" borderId="22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164" fontId="13" fillId="3" borderId="15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164" fontId="13" fillId="3" borderId="32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164" fontId="13" fillId="4" borderId="26" xfId="0" applyNumberFormat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/>
    </xf>
    <xf numFmtId="49" fontId="14" fillId="0" borderId="54" xfId="0" applyNumberFormat="1" applyFont="1" applyBorder="1" applyAlignment="1">
      <alignment horizontal="center" vertical="center"/>
    </xf>
    <xf numFmtId="49" fontId="14" fillId="0" borderId="55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120316</xdr:colOff>
      <xdr:row>1</xdr:row>
      <xdr:rowOff>0</xdr:rowOff>
    </xdr:from>
    <xdr:to>
      <xdr:col>3</xdr:col>
      <xdr:colOff>300789</xdr:colOff>
      <xdr:row>5</xdr:row>
      <xdr:rowOff>30079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8F928097-22A8-4882-9316-C838BC3A8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316" y="200526"/>
          <a:ext cx="2135605" cy="832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231321</xdr:colOff>
      <xdr:row>1</xdr:row>
      <xdr:rowOff>136072</xdr:rowOff>
    </xdr:from>
    <xdr:to>
      <xdr:col>3</xdr:col>
      <xdr:colOff>421105</xdr:colOff>
      <xdr:row>4</xdr:row>
      <xdr:rowOff>233472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5DC2B5DA-686F-4A12-8BEB-FBCCC9773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321" y="381001"/>
          <a:ext cx="2135605" cy="8321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56"/>
  <sheetViews>
    <sheetView showGridLines="0" tabSelected="1" zoomScale="95" zoomScaleNormal="95" workbookViewId="0">
      <selection activeCell="C7" sqref="C7"/>
    </sheetView>
  </sheetViews>
  <sheetFormatPr defaultColWidth="11.42578125" defaultRowHeight="15.75" x14ac:dyDescent="0.25"/>
  <cols>
    <col min="1" max="1" width="11.42578125" style="6"/>
    <col min="2" max="2" width="4.140625" customWidth="1"/>
    <col min="3" max="3" width="25.140625" customWidth="1"/>
    <col min="4" max="4" width="42.7109375" style="11" customWidth="1"/>
    <col min="5" max="7" width="13.7109375" customWidth="1"/>
    <col min="8" max="8" width="20.28515625" customWidth="1"/>
  </cols>
  <sheetData>
    <row r="6" spans="1:8" ht="16.5" thickBot="1" x14ac:dyDescent="0.3"/>
    <row r="7" spans="1:8" s="1" customFormat="1" ht="29.25" customHeight="1" thickBot="1" x14ac:dyDescent="0.3">
      <c r="A7" s="7"/>
      <c r="C7" s="19" t="s">
        <v>8</v>
      </c>
      <c r="D7" s="20"/>
      <c r="E7" s="21"/>
      <c r="F7" s="21"/>
      <c r="G7" s="21"/>
      <c r="H7" s="22"/>
    </row>
    <row r="8" spans="1:8" ht="16.5" thickBot="1" x14ac:dyDescent="0.3">
      <c r="C8" s="23"/>
      <c r="D8" s="24"/>
      <c r="E8" s="23"/>
      <c r="F8" s="23"/>
      <c r="G8" s="23"/>
      <c r="H8" s="23"/>
    </row>
    <row r="9" spans="1:8" s="2" customFormat="1" ht="22.5" customHeight="1" thickBot="1" x14ac:dyDescent="0.3">
      <c r="A9" s="8"/>
      <c r="C9" s="25" t="s">
        <v>54</v>
      </c>
      <c r="D9" s="26" t="s">
        <v>0</v>
      </c>
      <c r="E9" s="27" t="s">
        <v>1</v>
      </c>
      <c r="F9" s="27" t="s">
        <v>2</v>
      </c>
      <c r="G9" s="27" t="s">
        <v>3</v>
      </c>
      <c r="H9" s="28" t="s">
        <v>4</v>
      </c>
    </row>
    <row r="10" spans="1:8" ht="6" customHeight="1" thickBot="1" x14ac:dyDescent="0.3">
      <c r="C10" s="29"/>
      <c r="D10" s="30"/>
      <c r="E10" s="31"/>
      <c r="F10" s="31"/>
      <c r="G10" s="31"/>
      <c r="H10" s="32"/>
    </row>
    <row r="11" spans="1:8" ht="34.5" customHeight="1" thickTop="1" thickBot="1" x14ac:dyDescent="0.3">
      <c r="A11" s="9"/>
      <c r="C11" s="33" t="s">
        <v>36</v>
      </c>
      <c r="D11" s="34" t="s">
        <v>28</v>
      </c>
      <c r="E11" s="35">
        <v>23020</v>
      </c>
      <c r="F11" s="36" t="s">
        <v>11</v>
      </c>
      <c r="G11" s="35">
        <f>62.35+58.07</f>
        <v>120.42</v>
      </c>
      <c r="H11" s="37">
        <f>G11</f>
        <v>120.42</v>
      </c>
    </row>
    <row r="12" spans="1:8" ht="34.5" customHeight="1" thickTop="1" thickBot="1" x14ac:dyDescent="0.3">
      <c r="A12" s="10"/>
      <c r="C12" s="33" t="s">
        <v>37</v>
      </c>
      <c r="D12" s="38" t="s">
        <v>27</v>
      </c>
      <c r="E12" s="35">
        <v>23120</v>
      </c>
      <c r="F12" s="36" t="s">
        <v>34</v>
      </c>
      <c r="G12" s="35">
        <v>73.760000000000005</v>
      </c>
      <c r="H12" s="37">
        <f>G12</f>
        <v>73.760000000000005</v>
      </c>
    </row>
    <row r="13" spans="1:8" ht="34.5" customHeight="1" thickTop="1" thickBot="1" x14ac:dyDescent="0.3">
      <c r="A13" s="12"/>
      <c r="C13" s="33" t="s">
        <v>38</v>
      </c>
      <c r="D13" s="38" t="s">
        <v>28</v>
      </c>
      <c r="E13" s="35">
        <v>23020</v>
      </c>
      <c r="F13" s="36" t="s">
        <v>11</v>
      </c>
      <c r="G13" s="35">
        <v>87.63</v>
      </c>
      <c r="H13" s="37">
        <f>G13</f>
        <v>87.63</v>
      </c>
    </row>
    <row r="14" spans="1:8" s="4" customFormat="1" ht="38.25" customHeight="1" thickTop="1" thickBot="1" x14ac:dyDescent="0.3">
      <c r="A14" s="10"/>
      <c r="C14" s="33" t="s">
        <v>39</v>
      </c>
      <c r="D14" s="38" t="s">
        <v>27</v>
      </c>
      <c r="E14" s="35">
        <v>23120</v>
      </c>
      <c r="F14" s="36" t="s">
        <v>9</v>
      </c>
      <c r="G14" s="39">
        <v>26.7</v>
      </c>
      <c r="H14" s="37">
        <f>G14</f>
        <v>26.7</v>
      </c>
    </row>
    <row r="15" spans="1:8" s="4" customFormat="1" ht="38.25" customHeight="1" thickTop="1" thickBot="1" x14ac:dyDescent="0.3">
      <c r="C15" s="33" t="s">
        <v>40</v>
      </c>
      <c r="D15" s="40" t="s">
        <v>28</v>
      </c>
      <c r="E15" s="35">
        <v>23020</v>
      </c>
      <c r="F15" s="36" t="s">
        <v>10</v>
      </c>
      <c r="G15" s="41">
        <v>32.1</v>
      </c>
      <c r="H15" s="37">
        <f>G15</f>
        <v>32.1</v>
      </c>
    </row>
    <row r="16" spans="1:8" s="4" customFormat="1" ht="31.5" customHeight="1" thickTop="1" thickBot="1" x14ac:dyDescent="0.3">
      <c r="C16" s="33" t="s">
        <v>41</v>
      </c>
      <c r="D16" s="38" t="s">
        <v>27</v>
      </c>
      <c r="E16" s="35">
        <v>23120</v>
      </c>
      <c r="F16" s="36" t="s">
        <v>14</v>
      </c>
      <c r="G16" s="42">
        <v>73.84</v>
      </c>
      <c r="H16" s="43">
        <f t="shared" ref="H16" si="0">G16</f>
        <v>73.84</v>
      </c>
    </row>
    <row r="17" spans="1:8" s="4" customFormat="1" ht="31.5" customHeight="1" thickTop="1" thickBot="1" x14ac:dyDescent="0.3">
      <c r="A17" s="9"/>
      <c r="C17" s="44" t="s">
        <v>42</v>
      </c>
      <c r="D17" s="109" t="s">
        <v>27</v>
      </c>
      <c r="E17" s="46">
        <v>23120</v>
      </c>
      <c r="F17" s="36" t="s">
        <v>29</v>
      </c>
      <c r="G17" s="42">
        <f>42.28+13</f>
        <v>55.28</v>
      </c>
      <c r="H17" s="47">
        <f>G17+G18+G19+G20+G21</f>
        <v>139.55000000000001</v>
      </c>
    </row>
    <row r="18" spans="1:8" s="4" customFormat="1" ht="31.5" customHeight="1" thickTop="1" thickBot="1" x14ac:dyDescent="0.3">
      <c r="A18" s="9"/>
      <c r="C18" s="48"/>
      <c r="D18" s="109"/>
      <c r="E18" s="46"/>
      <c r="F18" s="36" t="s">
        <v>30</v>
      </c>
      <c r="G18" s="42">
        <v>18.87</v>
      </c>
      <c r="H18" s="47"/>
    </row>
    <row r="19" spans="1:8" s="4" customFormat="1" ht="31.5" customHeight="1" thickTop="1" thickBot="1" x14ac:dyDescent="0.3">
      <c r="A19" s="9"/>
      <c r="C19" s="48"/>
      <c r="D19" s="109"/>
      <c r="E19" s="46"/>
      <c r="F19" s="36" t="s">
        <v>32</v>
      </c>
      <c r="G19" s="41">
        <v>5.8</v>
      </c>
      <c r="H19" s="47"/>
    </row>
    <row r="20" spans="1:8" s="4" customFormat="1" ht="31.5" customHeight="1" thickTop="1" thickBot="1" x14ac:dyDescent="0.3">
      <c r="A20" s="9"/>
      <c r="C20" s="48"/>
      <c r="D20" s="109"/>
      <c r="E20" s="46"/>
      <c r="F20" s="36" t="s">
        <v>33</v>
      </c>
      <c r="G20" s="42">
        <f>34.32+14.65</f>
        <v>48.97</v>
      </c>
      <c r="H20" s="47"/>
    </row>
    <row r="21" spans="1:8" s="4" customFormat="1" ht="27.75" customHeight="1" thickTop="1" thickBot="1" x14ac:dyDescent="0.3">
      <c r="A21" s="9"/>
      <c r="C21" s="49"/>
      <c r="D21" s="77"/>
      <c r="E21" s="50"/>
      <c r="F21" s="51" t="s">
        <v>31</v>
      </c>
      <c r="G21" s="52">
        <v>10.63</v>
      </c>
      <c r="H21" s="53"/>
    </row>
    <row r="22" spans="1:8" s="4" customFormat="1" ht="27.75" customHeight="1" thickTop="1" thickBot="1" x14ac:dyDescent="0.3">
      <c r="A22" s="9"/>
      <c r="C22" s="54" t="s">
        <v>43</v>
      </c>
      <c r="D22" s="55" t="s">
        <v>27</v>
      </c>
      <c r="E22" s="35">
        <v>23120</v>
      </c>
      <c r="F22" s="56" t="s">
        <v>16</v>
      </c>
      <c r="G22" s="41">
        <v>12.65</v>
      </c>
      <c r="H22" s="57">
        <f>G22</f>
        <v>12.65</v>
      </c>
    </row>
    <row r="23" spans="1:8" s="4" customFormat="1" ht="27.75" customHeight="1" thickTop="1" thickBot="1" x14ac:dyDescent="0.3">
      <c r="A23" s="9"/>
      <c r="C23" s="58" t="s">
        <v>44</v>
      </c>
      <c r="D23" s="34" t="s">
        <v>27</v>
      </c>
      <c r="E23" s="59">
        <v>23120</v>
      </c>
      <c r="F23" s="56" t="s">
        <v>16</v>
      </c>
      <c r="G23" s="39">
        <v>9.8000000000000007</v>
      </c>
      <c r="H23" s="60">
        <f>G23+G24</f>
        <v>83.899999999999991</v>
      </c>
    </row>
    <row r="24" spans="1:8" s="4" customFormat="1" ht="33.75" customHeight="1" thickTop="1" thickBot="1" x14ac:dyDescent="0.3">
      <c r="C24" s="49"/>
      <c r="D24" s="40" t="s">
        <v>27</v>
      </c>
      <c r="E24" s="59">
        <v>23120</v>
      </c>
      <c r="F24" s="61" t="s">
        <v>15</v>
      </c>
      <c r="G24" s="62">
        <v>74.099999999999994</v>
      </c>
      <c r="H24" s="53"/>
    </row>
    <row r="25" spans="1:8" s="4" customFormat="1" ht="33.75" customHeight="1" thickTop="1" thickBot="1" x14ac:dyDescent="0.3">
      <c r="C25" s="33" t="s">
        <v>45</v>
      </c>
      <c r="D25" s="34" t="s">
        <v>28</v>
      </c>
      <c r="E25" s="35">
        <v>23020</v>
      </c>
      <c r="F25" s="36" t="s">
        <v>12</v>
      </c>
      <c r="G25" s="39">
        <v>46.1</v>
      </c>
      <c r="H25" s="37">
        <f>G25</f>
        <v>46.1</v>
      </c>
    </row>
    <row r="26" spans="1:8" s="4" customFormat="1" ht="33.75" customHeight="1" thickTop="1" x14ac:dyDescent="0.25">
      <c r="C26" s="58" t="s">
        <v>46</v>
      </c>
      <c r="D26" s="108" t="s">
        <v>27</v>
      </c>
      <c r="E26" s="64">
        <v>23120</v>
      </c>
      <c r="F26" s="64" t="s">
        <v>13</v>
      </c>
      <c r="G26" s="39">
        <v>12.6</v>
      </c>
      <c r="H26" s="60">
        <f>G26+G27</f>
        <v>61.97</v>
      </c>
    </row>
    <row r="27" spans="1:8" s="4" customFormat="1" ht="30.75" customHeight="1" thickBot="1" x14ac:dyDescent="0.3">
      <c r="A27" s="9"/>
      <c r="C27" s="48"/>
      <c r="D27" s="151"/>
      <c r="E27" s="65"/>
      <c r="F27" s="65"/>
      <c r="G27" s="66">
        <v>49.37</v>
      </c>
      <c r="H27" s="47"/>
    </row>
    <row r="28" spans="1:8" s="3" customFormat="1" ht="35.25" customHeight="1" thickBot="1" x14ac:dyDescent="0.3">
      <c r="A28" s="7"/>
      <c r="C28" s="67" t="s">
        <v>5</v>
      </c>
      <c r="D28" s="68"/>
      <c r="E28" s="68"/>
      <c r="F28" s="68"/>
      <c r="G28" s="69"/>
      <c r="H28" s="70">
        <f>SUM(H10:H27)</f>
        <v>758.62</v>
      </c>
    </row>
    <row r="29" spans="1:8" ht="19.5" customHeight="1" thickBot="1" x14ac:dyDescent="0.3">
      <c r="C29" s="23"/>
      <c r="D29" s="24"/>
      <c r="E29" s="71"/>
      <c r="F29" s="71"/>
      <c r="G29" s="23"/>
      <c r="H29" s="23"/>
    </row>
    <row r="30" spans="1:8" s="4" customFormat="1" ht="25.35" customHeight="1" x14ac:dyDescent="0.25">
      <c r="A30" s="9"/>
      <c r="C30" s="72" t="s">
        <v>47</v>
      </c>
      <c r="D30" s="73" t="s">
        <v>28</v>
      </c>
      <c r="E30" s="74">
        <v>23010</v>
      </c>
      <c r="F30" s="74" t="s">
        <v>17</v>
      </c>
      <c r="G30" s="75">
        <v>10.199999999999999</v>
      </c>
      <c r="H30" s="76">
        <f>SUM(G30+G31)</f>
        <v>32.049999999999997</v>
      </c>
    </row>
    <row r="31" spans="1:8" s="4" customFormat="1" ht="25.35" customHeight="1" thickBot="1" x14ac:dyDescent="0.3">
      <c r="C31" s="49"/>
      <c r="D31" s="77"/>
      <c r="E31" s="59">
        <v>23110</v>
      </c>
      <c r="F31" s="59" t="s">
        <v>18</v>
      </c>
      <c r="G31" s="78">
        <v>21.85</v>
      </c>
      <c r="H31" s="53"/>
    </row>
    <row r="32" spans="1:8" s="4" customFormat="1" ht="25.35" customHeight="1" thickTop="1" thickBot="1" x14ac:dyDescent="0.3">
      <c r="A32" s="9"/>
      <c r="C32" s="79" t="s">
        <v>48</v>
      </c>
      <c r="D32" s="80" t="s">
        <v>28</v>
      </c>
      <c r="E32" s="81">
        <v>23120</v>
      </c>
      <c r="F32" s="82" t="s">
        <v>19</v>
      </c>
      <c r="G32" s="83">
        <v>24.3</v>
      </c>
      <c r="H32" s="84">
        <v>24.3</v>
      </c>
    </row>
    <row r="33" spans="1:8" s="4" customFormat="1" ht="33.75" customHeight="1" thickTop="1" thickBot="1" x14ac:dyDescent="0.3">
      <c r="C33" s="85" t="s">
        <v>49</v>
      </c>
      <c r="D33" s="80" t="s">
        <v>28</v>
      </c>
      <c r="E33" s="86">
        <v>22000</v>
      </c>
      <c r="F33" s="87" t="s">
        <v>16</v>
      </c>
      <c r="G33" s="88">
        <v>3</v>
      </c>
      <c r="H33" s="89">
        <v>3</v>
      </c>
    </row>
    <row r="34" spans="1:8" s="3" customFormat="1" ht="20.25" thickBot="1" x14ac:dyDescent="0.3">
      <c r="A34" s="7"/>
      <c r="C34" s="90" t="s">
        <v>7</v>
      </c>
      <c r="D34" s="91"/>
      <c r="E34" s="91"/>
      <c r="F34" s="91"/>
      <c r="G34" s="92"/>
      <c r="H34" s="93">
        <f>SUM(H30:H33)</f>
        <v>59.349999999999994</v>
      </c>
    </row>
    <row r="35" spans="1:8" ht="16.5" thickBot="1" x14ac:dyDescent="0.3">
      <c r="C35" s="23"/>
      <c r="D35" s="24"/>
      <c r="E35" s="23"/>
      <c r="F35" s="23"/>
      <c r="G35" s="23"/>
      <c r="H35" s="23"/>
    </row>
    <row r="36" spans="1:8" s="4" customFormat="1" ht="25.35" customHeight="1" x14ac:dyDescent="0.25">
      <c r="A36" s="9"/>
      <c r="C36" s="72" t="s">
        <v>50</v>
      </c>
      <c r="D36" s="73" t="s">
        <v>28</v>
      </c>
      <c r="E36" s="94">
        <v>23120</v>
      </c>
      <c r="F36" s="74" t="s">
        <v>20</v>
      </c>
      <c r="G36" s="74">
        <v>24.3</v>
      </c>
      <c r="H36" s="76">
        <f>SUM(G36+G37)</f>
        <v>36.450000000000003</v>
      </c>
    </row>
    <row r="37" spans="1:8" s="4" customFormat="1" ht="25.35" customHeight="1" thickBot="1" x14ac:dyDescent="0.3">
      <c r="A37" s="9"/>
      <c r="C37" s="49"/>
      <c r="D37" s="77"/>
      <c r="E37" s="50"/>
      <c r="F37" s="95" t="s">
        <v>21</v>
      </c>
      <c r="G37" s="96">
        <v>12.15</v>
      </c>
      <c r="H37" s="53"/>
    </row>
    <row r="38" spans="1:8" s="4" customFormat="1" ht="25.35" customHeight="1" thickTop="1" x14ac:dyDescent="0.25">
      <c r="A38" s="9"/>
      <c r="C38" s="58" t="s">
        <v>51</v>
      </c>
      <c r="D38" s="97" t="s">
        <v>28</v>
      </c>
      <c r="E38" s="63">
        <v>23120</v>
      </c>
      <c r="F38" s="98" t="s">
        <v>21</v>
      </c>
      <c r="G38" s="99">
        <v>19.440000000000001</v>
      </c>
      <c r="H38" s="60">
        <f>SUM(G38+G39+G40+G41+G42+G43)</f>
        <v>52.75</v>
      </c>
    </row>
    <row r="39" spans="1:8" s="4" customFormat="1" ht="25.35" customHeight="1" x14ac:dyDescent="0.25">
      <c r="A39" s="9"/>
      <c r="C39" s="48"/>
      <c r="D39" s="100"/>
      <c r="E39" s="45"/>
      <c r="F39" s="101" t="s">
        <v>22</v>
      </c>
      <c r="G39" s="102">
        <v>4.8600000000000003</v>
      </c>
      <c r="H39" s="47"/>
    </row>
    <row r="40" spans="1:8" s="4" customFormat="1" ht="25.35" customHeight="1" x14ac:dyDescent="0.25">
      <c r="A40" s="9"/>
      <c r="C40" s="48"/>
      <c r="D40" s="100"/>
      <c r="E40" s="45"/>
      <c r="F40" s="98" t="s">
        <v>23</v>
      </c>
      <c r="G40" s="98">
        <v>4.8600000000000003</v>
      </c>
      <c r="H40" s="47"/>
    </row>
    <row r="41" spans="1:8" s="4" customFormat="1" ht="25.35" customHeight="1" x14ac:dyDescent="0.25">
      <c r="A41" s="9"/>
      <c r="C41" s="48"/>
      <c r="D41" s="100"/>
      <c r="E41" s="45"/>
      <c r="F41" s="103" t="s">
        <v>26</v>
      </c>
      <c r="G41" s="101">
        <v>9.7200000000000006</v>
      </c>
      <c r="H41" s="47"/>
    </row>
    <row r="42" spans="1:8" s="4" customFormat="1" ht="25.35" customHeight="1" x14ac:dyDescent="0.25">
      <c r="A42" s="9"/>
      <c r="C42" s="48"/>
      <c r="D42" s="104"/>
      <c r="E42" s="105"/>
      <c r="F42" s="103" t="s">
        <v>16</v>
      </c>
      <c r="G42" s="101">
        <v>2.4300000000000002</v>
      </c>
      <c r="H42" s="47"/>
    </row>
    <row r="43" spans="1:8" s="4" customFormat="1" ht="36" customHeight="1" thickBot="1" x14ac:dyDescent="0.3">
      <c r="A43" s="9"/>
      <c r="C43" s="49"/>
      <c r="D43" s="106" t="s">
        <v>27</v>
      </c>
      <c r="E43" s="59">
        <v>23120</v>
      </c>
      <c r="F43" s="107" t="s">
        <v>16</v>
      </c>
      <c r="G43" s="95">
        <v>11.44</v>
      </c>
      <c r="H43" s="53"/>
    </row>
    <row r="44" spans="1:8" s="4" customFormat="1" ht="25.35" customHeight="1" thickTop="1" x14ac:dyDescent="0.25">
      <c r="A44" s="9"/>
      <c r="C44" s="58" t="s">
        <v>52</v>
      </c>
      <c r="D44" s="108" t="s">
        <v>28</v>
      </c>
      <c r="E44" s="35">
        <v>22000</v>
      </c>
      <c r="F44" s="35" t="s">
        <v>22</v>
      </c>
      <c r="G44" s="35">
        <v>21.65</v>
      </c>
      <c r="H44" s="60">
        <f>SUM(G44+G45+G46+G47)</f>
        <v>99.149999999999991</v>
      </c>
    </row>
    <row r="45" spans="1:8" s="4" customFormat="1" ht="25.35" customHeight="1" x14ac:dyDescent="0.25">
      <c r="A45" s="9"/>
      <c r="C45" s="48"/>
      <c r="D45" s="109"/>
      <c r="E45" s="101">
        <v>23020</v>
      </c>
      <c r="F45" s="110" t="s">
        <v>24</v>
      </c>
      <c r="G45" s="101">
        <v>14.9</v>
      </c>
      <c r="H45" s="47"/>
    </row>
    <row r="46" spans="1:8" s="4" customFormat="1" ht="25.35" customHeight="1" x14ac:dyDescent="0.25">
      <c r="A46" s="9"/>
      <c r="C46" s="48"/>
      <c r="D46" s="109"/>
      <c r="E46" s="46">
        <v>23120</v>
      </c>
      <c r="F46" s="103" t="s">
        <v>25</v>
      </c>
      <c r="G46" s="101">
        <v>24.3</v>
      </c>
      <c r="H46" s="47"/>
    </row>
    <row r="47" spans="1:8" s="4" customFormat="1" ht="25.35" customHeight="1" thickBot="1" x14ac:dyDescent="0.3">
      <c r="A47" s="9"/>
      <c r="C47" s="49"/>
      <c r="D47" s="77"/>
      <c r="E47" s="50"/>
      <c r="F47" s="107" t="s">
        <v>24</v>
      </c>
      <c r="G47" s="95">
        <v>38.299999999999997</v>
      </c>
      <c r="H47" s="53"/>
    </row>
    <row r="48" spans="1:8" s="4" customFormat="1" ht="25.35" customHeight="1" thickTop="1" x14ac:dyDescent="0.25">
      <c r="A48" s="9"/>
      <c r="C48" s="58" t="s">
        <v>53</v>
      </c>
      <c r="D48" s="108" t="s">
        <v>28</v>
      </c>
      <c r="E48" s="35">
        <v>23010</v>
      </c>
      <c r="F48" s="56" t="s">
        <v>20</v>
      </c>
      <c r="G48" s="35">
        <v>34.229999999999997</v>
      </c>
      <c r="H48" s="60">
        <f>SUM(G48+G49+G50)</f>
        <v>106.38</v>
      </c>
    </row>
    <row r="49" spans="1:8" s="4" customFormat="1" ht="25.35" customHeight="1" x14ac:dyDescent="0.25">
      <c r="A49" s="9"/>
      <c r="C49" s="48"/>
      <c r="D49" s="109"/>
      <c r="E49" s="98">
        <v>23110</v>
      </c>
      <c r="F49" s="98" t="s">
        <v>21</v>
      </c>
      <c r="G49" s="99">
        <v>12.1</v>
      </c>
      <c r="H49" s="47"/>
    </row>
    <row r="50" spans="1:8" s="4" customFormat="1" ht="24" customHeight="1" thickBot="1" x14ac:dyDescent="0.3">
      <c r="C50" s="48"/>
      <c r="D50" s="109"/>
      <c r="E50" s="82">
        <v>22002</v>
      </c>
      <c r="F50" s="82" t="s">
        <v>16</v>
      </c>
      <c r="G50" s="83">
        <v>60.05</v>
      </c>
      <c r="H50" s="47"/>
    </row>
    <row r="51" spans="1:8" s="4" customFormat="1" ht="28.5" customHeight="1" thickTop="1" thickBot="1" x14ac:dyDescent="0.3">
      <c r="A51" s="9"/>
      <c r="C51" s="79" t="s">
        <v>49</v>
      </c>
      <c r="D51" s="80" t="s">
        <v>28</v>
      </c>
      <c r="E51" s="81">
        <v>22000</v>
      </c>
      <c r="F51" s="81" t="s">
        <v>21</v>
      </c>
      <c r="G51" s="52">
        <v>2</v>
      </c>
      <c r="H51" s="84">
        <v>2</v>
      </c>
    </row>
    <row r="52" spans="1:8" s="4" customFormat="1" ht="16.5" customHeight="1" thickTop="1" thickBot="1" x14ac:dyDescent="0.3">
      <c r="A52" s="9"/>
      <c r="C52" s="111"/>
      <c r="D52" s="112"/>
      <c r="E52" s="113"/>
      <c r="F52" s="86"/>
      <c r="G52" s="114"/>
      <c r="H52" s="115"/>
    </row>
    <row r="53" spans="1:8" s="3" customFormat="1" ht="32.25" customHeight="1" thickBot="1" x14ac:dyDescent="0.3">
      <c r="A53" s="7"/>
      <c r="C53" s="90" t="s">
        <v>6</v>
      </c>
      <c r="D53" s="68"/>
      <c r="E53" s="68"/>
      <c r="F53" s="68"/>
      <c r="G53" s="69"/>
      <c r="H53" s="70">
        <f>SUM(H36:H52)</f>
        <v>296.73</v>
      </c>
    </row>
    <row r="54" spans="1:8" ht="7.5" customHeight="1" thickBot="1" x14ac:dyDescent="0.3">
      <c r="C54" s="23"/>
      <c r="D54" s="24"/>
      <c r="E54" s="23"/>
      <c r="F54" s="23"/>
      <c r="G54" s="23"/>
      <c r="H54" s="23"/>
    </row>
    <row r="55" spans="1:8" s="5" customFormat="1" ht="26.25" x14ac:dyDescent="0.4">
      <c r="A55" s="6"/>
      <c r="C55" s="116" t="s">
        <v>35</v>
      </c>
      <c r="D55" s="117"/>
      <c r="E55" s="117"/>
      <c r="F55" s="117"/>
      <c r="G55" s="118"/>
      <c r="H55" s="119">
        <f>H28+H34+H53</f>
        <v>1114.7</v>
      </c>
    </row>
    <row r="56" spans="1:8" s="5" customFormat="1" ht="15" customHeight="1" thickBot="1" x14ac:dyDescent="0.45">
      <c r="A56" s="6"/>
      <c r="C56" s="120"/>
      <c r="D56" s="121"/>
      <c r="E56" s="121"/>
      <c r="F56" s="121"/>
      <c r="G56" s="122"/>
      <c r="H56" s="123"/>
    </row>
  </sheetData>
  <mergeCells count="34">
    <mergeCell ref="E38:E42"/>
    <mergeCell ref="H38:H43"/>
    <mergeCell ref="C38:C43"/>
    <mergeCell ref="C26:C27"/>
    <mergeCell ref="H26:H27"/>
    <mergeCell ref="C28:G28"/>
    <mergeCell ref="H30:H31"/>
    <mergeCell ref="D30:D31"/>
    <mergeCell ref="C30:C31"/>
    <mergeCell ref="D26:D27"/>
    <mergeCell ref="E26:E27"/>
    <mergeCell ref="F26:F27"/>
    <mergeCell ref="C55:G56"/>
    <mergeCell ref="H55:H56"/>
    <mergeCell ref="C34:G34"/>
    <mergeCell ref="C53:G53"/>
    <mergeCell ref="H36:H37"/>
    <mergeCell ref="E36:E37"/>
    <mergeCell ref="E46:E47"/>
    <mergeCell ref="D44:D47"/>
    <mergeCell ref="C44:C47"/>
    <mergeCell ref="H44:H47"/>
    <mergeCell ref="D36:D37"/>
    <mergeCell ref="C36:C37"/>
    <mergeCell ref="H48:H50"/>
    <mergeCell ref="D48:D50"/>
    <mergeCell ref="C48:C50"/>
    <mergeCell ref="D38:D42"/>
    <mergeCell ref="H17:H21"/>
    <mergeCell ref="H23:H24"/>
    <mergeCell ref="C23:C24"/>
    <mergeCell ref="C17:C21"/>
    <mergeCell ref="D17:D21"/>
    <mergeCell ref="E17:E21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58A6-E16F-4081-89C9-1136843FE6A7}">
  <sheetPr>
    <pageSetUpPr fitToPage="1"/>
  </sheetPr>
  <dimension ref="A6:L33"/>
  <sheetViews>
    <sheetView showGridLines="0" zoomScaleNormal="100" workbookViewId="0">
      <selection activeCell="C7" sqref="C7"/>
    </sheetView>
  </sheetViews>
  <sheetFormatPr defaultColWidth="11.42578125" defaultRowHeight="18.75" x14ac:dyDescent="0.3"/>
  <cols>
    <col min="1" max="1" width="11.42578125" style="6"/>
    <col min="2" max="2" width="4.140625" customWidth="1"/>
    <col min="3" max="3" width="25.140625" customWidth="1"/>
    <col min="4" max="4" width="42.7109375" style="11" customWidth="1"/>
    <col min="5" max="7" width="13.7109375" customWidth="1"/>
    <col min="8" max="8" width="14.42578125" bestFit="1" customWidth="1"/>
    <col min="9" max="9" width="5.5703125" customWidth="1"/>
    <col min="10" max="10" width="21.140625" style="13" customWidth="1"/>
  </cols>
  <sheetData>
    <row r="6" spans="1:10" ht="19.5" thickBot="1" x14ac:dyDescent="0.35"/>
    <row r="7" spans="1:10" s="1" customFormat="1" ht="29.25" customHeight="1" thickBot="1" x14ac:dyDescent="0.3">
      <c r="A7" s="7"/>
      <c r="C7" s="132" t="s">
        <v>55</v>
      </c>
      <c r="D7" s="133"/>
      <c r="E7" s="134"/>
      <c r="F7" s="134"/>
      <c r="G7" s="134"/>
      <c r="H7" s="135">
        <v>45653</v>
      </c>
    </row>
    <row r="8" spans="1:10" ht="19.5" thickBot="1" x14ac:dyDescent="0.35">
      <c r="C8" s="23"/>
      <c r="D8" s="24"/>
      <c r="E8" s="23"/>
      <c r="F8" s="23"/>
      <c r="G8" s="23"/>
      <c r="H8" s="23"/>
    </row>
    <row r="9" spans="1:10" s="2" customFormat="1" ht="22.5" customHeight="1" thickBot="1" x14ac:dyDescent="0.3">
      <c r="A9" s="8"/>
      <c r="C9" s="25" t="s">
        <v>56</v>
      </c>
      <c r="D9" s="26" t="s">
        <v>0</v>
      </c>
      <c r="E9" s="27" t="s">
        <v>1</v>
      </c>
      <c r="F9" s="27" t="s">
        <v>2</v>
      </c>
      <c r="G9" s="27" t="s">
        <v>3</v>
      </c>
      <c r="H9" s="28" t="s">
        <v>4</v>
      </c>
      <c r="J9" s="14"/>
    </row>
    <row r="10" spans="1:10" ht="6" customHeight="1" thickBot="1" x14ac:dyDescent="0.35">
      <c r="C10" s="29"/>
      <c r="D10" s="30"/>
      <c r="E10" s="31"/>
      <c r="F10" s="31"/>
      <c r="G10" s="31"/>
      <c r="H10" s="32"/>
    </row>
    <row r="11" spans="1:10" s="4" customFormat="1" ht="38.25" customHeight="1" thickTop="1" thickBot="1" x14ac:dyDescent="0.3">
      <c r="C11" s="33" t="s">
        <v>68</v>
      </c>
      <c r="D11" s="40" t="s">
        <v>57</v>
      </c>
      <c r="E11" s="35">
        <v>22699</v>
      </c>
      <c r="F11" s="36" t="s">
        <v>58</v>
      </c>
      <c r="G11" s="35">
        <v>7.05</v>
      </c>
      <c r="H11" s="37">
        <f>G11</f>
        <v>7.05</v>
      </c>
      <c r="I11" s="15"/>
      <c r="J11" s="16"/>
    </row>
    <row r="12" spans="1:10" s="4" customFormat="1" ht="38.25" customHeight="1" thickTop="1" thickBot="1" x14ac:dyDescent="0.3">
      <c r="C12" s="33" t="s">
        <v>44</v>
      </c>
      <c r="D12" s="124" t="s">
        <v>59</v>
      </c>
      <c r="E12" s="35">
        <v>23120</v>
      </c>
      <c r="F12" s="36" t="s">
        <v>15</v>
      </c>
      <c r="G12" s="35">
        <v>43.47</v>
      </c>
      <c r="H12" s="37">
        <f>G12</f>
        <v>43.47</v>
      </c>
      <c r="I12" s="17"/>
      <c r="J12" s="16"/>
    </row>
    <row r="13" spans="1:10" s="4" customFormat="1" ht="31.5" customHeight="1" thickTop="1" thickBot="1" x14ac:dyDescent="0.3">
      <c r="C13" s="33" t="s">
        <v>39</v>
      </c>
      <c r="D13" s="125" t="s">
        <v>59</v>
      </c>
      <c r="E13" s="35">
        <v>23120</v>
      </c>
      <c r="F13" s="36" t="s">
        <v>9</v>
      </c>
      <c r="G13" s="35">
        <v>113</v>
      </c>
      <c r="H13" s="37">
        <f>G13</f>
        <v>113</v>
      </c>
      <c r="J13" s="16"/>
    </row>
    <row r="14" spans="1:10" s="4" customFormat="1" ht="31.5" customHeight="1" thickTop="1" thickBot="1" x14ac:dyDescent="0.3">
      <c r="C14" s="58" t="s">
        <v>69</v>
      </c>
      <c r="D14" s="125" t="s">
        <v>59</v>
      </c>
      <c r="E14" s="35">
        <v>23120</v>
      </c>
      <c r="F14" s="64" t="s">
        <v>60</v>
      </c>
      <c r="G14" s="35">
        <f>28.3+5.67</f>
        <v>33.97</v>
      </c>
      <c r="H14" s="60">
        <f>G14+G15</f>
        <v>99.07</v>
      </c>
      <c r="J14" s="16"/>
    </row>
    <row r="15" spans="1:10" s="4" customFormat="1" ht="31.5" customHeight="1" thickTop="1" thickBot="1" x14ac:dyDescent="0.3">
      <c r="C15" s="49"/>
      <c r="D15" s="34" t="s">
        <v>61</v>
      </c>
      <c r="E15" s="35">
        <v>23020</v>
      </c>
      <c r="F15" s="50"/>
      <c r="G15" s="35">
        <f>8.1+21.7+12+15+8.3</f>
        <v>65.099999999999994</v>
      </c>
      <c r="H15" s="53"/>
      <c r="J15" s="16"/>
    </row>
    <row r="16" spans="1:10" s="4" customFormat="1" ht="31.5" customHeight="1" thickTop="1" thickBot="1" x14ac:dyDescent="0.3">
      <c r="C16" s="58" t="s">
        <v>37</v>
      </c>
      <c r="D16" s="125" t="s">
        <v>59</v>
      </c>
      <c r="E16" s="35">
        <v>23120</v>
      </c>
      <c r="F16" s="36" t="s">
        <v>62</v>
      </c>
      <c r="G16" s="35">
        <f>119-66.1+12.62</f>
        <v>65.52000000000001</v>
      </c>
      <c r="H16" s="60">
        <f>G16+G17</f>
        <v>131.62</v>
      </c>
      <c r="J16" s="16"/>
    </row>
    <row r="17" spans="1:10" s="4" customFormat="1" ht="31.5" customHeight="1" thickTop="1" thickBot="1" x14ac:dyDescent="0.3">
      <c r="C17" s="48"/>
      <c r="D17" s="125" t="s">
        <v>59</v>
      </c>
      <c r="E17" s="35">
        <v>23120</v>
      </c>
      <c r="F17" s="36" t="s">
        <v>63</v>
      </c>
      <c r="G17" s="42">
        <v>66.099999999999994</v>
      </c>
      <c r="H17" s="47"/>
      <c r="J17" s="16"/>
    </row>
    <row r="18" spans="1:10" s="4" customFormat="1" ht="31.5" customHeight="1" thickTop="1" thickBot="1" x14ac:dyDescent="0.3">
      <c r="A18" s="9"/>
      <c r="C18" s="58" t="s">
        <v>70</v>
      </c>
      <c r="D18" s="125" t="s">
        <v>59</v>
      </c>
      <c r="E18" s="35">
        <v>23120</v>
      </c>
      <c r="F18" s="35" t="s">
        <v>64</v>
      </c>
      <c r="G18" s="41">
        <f>29.75+7.25</f>
        <v>37</v>
      </c>
      <c r="H18" s="60">
        <f>G18+G19</f>
        <v>62.33</v>
      </c>
      <c r="J18" s="16"/>
    </row>
    <row r="19" spans="1:10" s="4" customFormat="1" ht="31.5" customHeight="1" thickTop="1" thickBot="1" x14ac:dyDescent="0.3">
      <c r="A19" s="9"/>
      <c r="C19" s="49"/>
      <c r="D19" s="125" t="s">
        <v>61</v>
      </c>
      <c r="E19" s="35">
        <v>23020</v>
      </c>
      <c r="F19" s="35" t="s">
        <v>64</v>
      </c>
      <c r="G19" s="41">
        <f>9.3+16.03</f>
        <v>25.330000000000002</v>
      </c>
      <c r="H19" s="53"/>
      <c r="J19" s="16"/>
    </row>
    <row r="20" spans="1:10" s="4" customFormat="1" ht="31.5" customHeight="1" thickTop="1" thickBot="1" x14ac:dyDescent="0.3">
      <c r="A20" s="9"/>
      <c r="C20" s="33" t="s">
        <v>71</v>
      </c>
      <c r="D20" s="125" t="s">
        <v>59</v>
      </c>
      <c r="E20" s="35">
        <v>23120</v>
      </c>
      <c r="F20" s="35">
        <v>24090</v>
      </c>
      <c r="G20" s="41">
        <f>4.06+10.74</f>
        <v>14.8</v>
      </c>
      <c r="H20" s="37">
        <f>G20</f>
        <v>14.8</v>
      </c>
      <c r="J20" s="16"/>
    </row>
    <row r="21" spans="1:10" s="4" customFormat="1" ht="31.5" customHeight="1" thickTop="1" x14ac:dyDescent="0.25">
      <c r="A21" s="9"/>
      <c r="C21" s="152" t="s">
        <v>72</v>
      </c>
      <c r="D21" s="125" t="s">
        <v>61</v>
      </c>
      <c r="E21" s="35">
        <v>23020</v>
      </c>
      <c r="F21" s="35" t="s">
        <v>65</v>
      </c>
      <c r="G21" s="39">
        <v>22.49</v>
      </c>
      <c r="H21" s="43">
        <v>22.49</v>
      </c>
      <c r="J21" s="16"/>
    </row>
    <row r="22" spans="1:10" s="3" customFormat="1" ht="35.25" customHeight="1" thickBot="1" x14ac:dyDescent="0.3">
      <c r="A22" s="7"/>
      <c r="C22" s="136" t="s">
        <v>5</v>
      </c>
      <c r="D22" s="137"/>
      <c r="E22" s="137"/>
      <c r="F22" s="137"/>
      <c r="G22" s="138"/>
      <c r="H22" s="139">
        <f>SUM(H10:H21)</f>
        <v>493.83</v>
      </c>
      <c r="J22" s="1"/>
    </row>
    <row r="23" spans="1:10" ht="19.5" customHeight="1" thickBot="1" x14ac:dyDescent="0.35">
      <c r="C23" s="23"/>
      <c r="D23" s="24"/>
      <c r="E23" s="71"/>
      <c r="F23" s="71"/>
      <c r="G23" s="23"/>
      <c r="H23" s="23"/>
    </row>
    <row r="24" spans="1:10" s="4" customFormat="1" ht="25.35" customHeight="1" thickBot="1" x14ac:dyDescent="0.3">
      <c r="A24" s="9"/>
      <c r="C24" s="153" t="s">
        <v>53</v>
      </c>
      <c r="D24" s="126" t="s">
        <v>59</v>
      </c>
      <c r="E24" s="127">
        <v>23120</v>
      </c>
      <c r="F24" s="127" t="s">
        <v>21</v>
      </c>
      <c r="G24" s="127">
        <v>22.2</v>
      </c>
      <c r="H24" s="128">
        <v>22.2</v>
      </c>
      <c r="J24" s="18"/>
    </row>
    <row r="25" spans="1:10" s="4" customFormat="1" ht="25.35" customHeight="1" thickTop="1" x14ac:dyDescent="0.25">
      <c r="A25" s="9"/>
      <c r="C25" s="48" t="s">
        <v>51</v>
      </c>
      <c r="D25" s="108" t="s">
        <v>59</v>
      </c>
      <c r="E25" s="64">
        <v>23120</v>
      </c>
      <c r="F25" s="35" t="s">
        <v>25</v>
      </c>
      <c r="G25" s="35">
        <v>2.4300000000000002</v>
      </c>
      <c r="H25" s="60">
        <f>SUM(G25:G28)</f>
        <v>55.56</v>
      </c>
      <c r="J25" s="18"/>
    </row>
    <row r="26" spans="1:10" s="4" customFormat="1" ht="25.35" customHeight="1" x14ac:dyDescent="0.25">
      <c r="A26" s="9"/>
      <c r="C26" s="48"/>
      <c r="D26" s="109"/>
      <c r="E26" s="46"/>
      <c r="F26" s="98" t="s">
        <v>21</v>
      </c>
      <c r="G26" s="99">
        <v>35.75</v>
      </c>
      <c r="H26" s="47"/>
      <c r="J26" s="18"/>
    </row>
    <row r="27" spans="1:10" s="4" customFormat="1" ht="25.35" customHeight="1" x14ac:dyDescent="0.25">
      <c r="A27" s="9"/>
      <c r="C27" s="48"/>
      <c r="D27" s="155"/>
      <c r="E27" s="129"/>
      <c r="F27" s="101" t="s">
        <v>22</v>
      </c>
      <c r="G27" s="102">
        <v>2.4300000000000002</v>
      </c>
      <c r="H27" s="47"/>
      <c r="J27" s="18"/>
    </row>
    <row r="28" spans="1:10" s="4" customFormat="1" ht="25.35" customHeight="1" thickBot="1" x14ac:dyDescent="0.3">
      <c r="A28" s="9"/>
      <c r="C28" s="49"/>
      <c r="D28" s="130" t="s">
        <v>66</v>
      </c>
      <c r="E28" s="95">
        <v>22699</v>
      </c>
      <c r="F28" s="95" t="s">
        <v>23</v>
      </c>
      <c r="G28" s="96">
        <v>14.95</v>
      </c>
      <c r="H28" s="53"/>
      <c r="J28" s="18"/>
    </row>
    <row r="29" spans="1:10" s="4" customFormat="1" ht="25.35" customHeight="1" thickTop="1" thickBot="1" x14ac:dyDescent="0.3">
      <c r="A29" s="9"/>
      <c r="C29" s="154" t="s">
        <v>52</v>
      </c>
      <c r="D29" s="130" t="s">
        <v>61</v>
      </c>
      <c r="E29" s="95">
        <v>23020</v>
      </c>
      <c r="F29" s="95" t="s">
        <v>25</v>
      </c>
      <c r="G29" s="95">
        <v>49.95</v>
      </c>
      <c r="H29" s="131">
        <v>49.95</v>
      </c>
      <c r="J29" s="18"/>
    </row>
    <row r="30" spans="1:10" s="3" customFormat="1" ht="32.25" customHeight="1" thickTop="1" thickBot="1" x14ac:dyDescent="0.3">
      <c r="A30" s="7"/>
      <c r="C30" s="136" t="s">
        <v>6</v>
      </c>
      <c r="D30" s="140"/>
      <c r="E30" s="140"/>
      <c r="F30" s="140"/>
      <c r="G30" s="141"/>
      <c r="H30" s="142">
        <f>SUM(H24:H29)</f>
        <v>127.71000000000001</v>
      </c>
      <c r="J30" s="1"/>
    </row>
    <row r="31" spans="1:10" ht="7.5" customHeight="1" thickBot="1" x14ac:dyDescent="0.35">
      <c r="C31" s="23"/>
      <c r="D31" s="24"/>
      <c r="E31" s="23"/>
      <c r="F31" s="23"/>
      <c r="G31" s="23"/>
      <c r="H31" s="23"/>
    </row>
    <row r="32" spans="1:10" s="5" customFormat="1" ht="26.25" x14ac:dyDescent="0.4">
      <c r="A32" s="6"/>
      <c r="C32" s="143" t="s">
        <v>67</v>
      </c>
      <c r="D32" s="144"/>
      <c r="E32" s="144"/>
      <c r="F32" s="144"/>
      <c r="G32" s="145"/>
      <c r="H32" s="146">
        <f>H22+H30</f>
        <v>621.54</v>
      </c>
      <c r="J32" s="13"/>
    </row>
    <row r="33" spans="1:10" s="5" customFormat="1" ht="15" customHeight="1" thickBot="1" x14ac:dyDescent="0.45">
      <c r="A33" s="6"/>
      <c r="C33" s="147"/>
      <c r="D33" s="148"/>
      <c r="E33" s="148"/>
      <c r="F33" s="148"/>
      <c r="G33" s="149"/>
      <c r="H33" s="150"/>
      <c r="J33" s="13"/>
    </row>
  </sheetData>
  <mergeCells count="15">
    <mergeCell ref="C18:C19"/>
    <mergeCell ref="H18:H19"/>
    <mergeCell ref="C14:C15"/>
    <mergeCell ref="F14:F15"/>
    <mergeCell ref="H14:H15"/>
    <mergeCell ref="C16:C17"/>
    <mergeCell ref="H16:H17"/>
    <mergeCell ref="C22:G22"/>
    <mergeCell ref="C30:G30"/>
    <mergeCell ref="C32:G33"/>
    <mergeCell ref="H32:H33"/>
    <mergeCell ref="C25:C28"/>
    <mergeCell ref="D25:D27"/>
    <mergeCell ref="E25:E27"/>
    <mergeCell ref="H25:H28"/>
  </mergeCells>
  <pageMargins left="0.7" right="0.7" top="0.75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26B4F77A253745BEB532A475AA1404" ma:contentTypeVersion="18" ma:contentTypeDescription="Crear nuevo documento." ma:contentTypeScope="" ma:versionID="0ac15a2719bb3b9abd0b14afdd90010e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ef1401bccd1fc2e0367b693f3d0aa677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org_mem_x00f2_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mem_x00f2_ria" ma:index="25" nillable="true" ma:displayName="org_memòria" ma:format="RadioButtons" ma:internalName="org_mem_x00f2_ria">
      <xsd:simpleType>
        <xsd:union memberTypes="dms:Text">
          <xsd:simpleType>
            <xsd:restriction base="dms:Choice">
              <xsd:enumeration value="aparador"/>
              <xsd:enumeration value="calaix"/>
              <xsd:enumeration value="prestatge"/>
              <xsd:enumeration value="traster"/>
              <xsd:enumeration value="paperer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org_mem_x00f2_ria xmlns="8bbe3a3b-e8e0-4c60-85a0-914a76045c4b" xsi:nil="true"/>
  </documentManagement>
</p:properties>
</file>

<file path=customXml/itemProps1.xml><?xml version="1.0" encoding="utf-8"?>
<ds:datastoreItem xmlns:ds="http://schemas.openxmlformats.org/officeDocument/2006/customXml" ds:itemID="{26085F67-761F-4310-8787-A16290D60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D0A1F9-FA6B-4DF2-ACB5-7DB83548B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519D9-EC54-431E-9D7A-70EF4C83B16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77d640c-2baf-417a-bfef-cea2a0cd824b"/>
    <ds:schemaRef ds:uri="8bbe3a3b-e8e0-4c60-85a0-914a76045c4b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1r. semestre 2024</vt:lpstr>
      <vt:lpstr>2n. semestre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Romero Valle</dc:creator>
  <cp:keywords/>
  <dc:description/>
  <cp:lastModifiedBy>Reyes Ramírez Gómez</cp:lastModifiedBy>
  <cp:revision/>
  <cp:lastPrinted>2023-12-22T09:25:07Z</cp:lastPrinted>
  <dcterms:created xsi:type="dcterms:W3CDTF">2015-07-06T06:20:07Z</dcterms:created>
  <dcterms:modified xsi:type="dcterms:W3CDTF">2025-01-14T11:52:21Z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